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90" windowWidth="11475" windowHeight="3585" activeTab="0"/>
  </bookViews>
  <sheets>
    <sheet name="тит" sheetId="1" r:id="rId1"/>
    <sheet name="прил 1" sheetId="2" r:id="rId2"/>
    <sheet name="прил 2" sheetId="3" r:id="rId3"/>
    <sheet name="прил 5" sheetId="4" r:id="rId4"/>
    <sheet name="исх данные" sheetId="5" state="hidden" r:id="rId5"/>
    <sheet name="долгосрочные параметры" sheetId="6" r:id="rId6"/>
  </sheets>
  <externalReferences>
    <externalReference r:id="rId9"/>
    <externalReference r:id="rId10"/>
    <externalReference r:id="rId11"/>
    <externalReference r:id="rId12"/>
  </externalReferences>
  <definedNames/>
  <calcPr fullCalcOnLoad="1"/>
</workbook>
</file>

<file path=xl/sharedStrings.xml><?xml version="1.0" encoding="utf-8"?>
<sst xmlns="http://schemas.openxmlformats.org/spreadsheetml/2006/main" count="262" uniqueCount="199">
  <si>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</si>
  <si>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</si>
  <si>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</si>
  <si>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</si>
  <si>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</si>
  <si>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</si>
  <si>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</si>
  <si>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(полное и сокращенное наименование юридического лица)</t>
  </si>
  <si>
    <t>Приложение № 1</t>
  </si>
  <si>
    <t xml:space="preserve">к предложению о размере цен (тарифов), долгосрочных параметров регулирования
</t>
  </si>
  <si>
    <t>Раздел 1. Информация об организации</t>
  </si>
  <si>
    <t>Полное наименование</t>
  </si>
  <si>
    <t>Сокращенное наименование</t>
  </si>
  <si>
    <t>Место нахождения</t>
  </si>
  <si>
    <t>ИНН</t>
  </si>
  <si>
    <t>КПП</t>
  </si>
  <si>
    <t>Ф.И.О. руководителя</t>
  </si>
  <si>
    <t>Адрес электронной почты</t>
  </si>
  <si>
    <t>Контактный телефон</t>
  </si>
  <si>
    <t>Факс</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</si>
  <si>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</si>
  <si>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</si>
  <si>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</si>
  <si>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</si>
  <si>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</si>
  <si>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</si>
  <si>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</si>
  <si>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</si>
  <si>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</si>
  <si>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</si>
  <si>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</si>
  <si>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</si>
  <si>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</si>
  <si>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</si>
  <si>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</si>
  <si>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</si>
  <si>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</si>
  <si>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</si>
  <si>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</si>
  <si>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</si>
  <si>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</si>
  <si>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</si>
  <si>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</si>
  <si>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</si>
  <si>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</si>
  <si>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</si>
  <si>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МВт</t>
  </si>
  <si>
    <t>3.2.</t>
  </si>
  <si>
    <t>МВт·ч</t>
  </si>
  <si>
    <t>3.3.</t>
  </si>
  <si>
    <t xml:space="preserve">
3.4.</t>
  </si>
  <si>
    <t xml:space="preserve">
тыс. кВт·ч</t>
  </si>
  <si>
    <t>3.5.</t>
  </si>
  <si>
    <t>тыс. кВт·ч</t>
  </si>
  <si>
    <t>3.6.</t>
  </si>
  <si>
    <t>3.7.</t>
  </si>
  <si>
    <t>3.8.</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</si>
  <si>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</si>
  <si>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</si>
  <si>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</si>
  <si>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</si>
  <si>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</si>
  <si>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</si>
  <si>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</si>
  <si>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</si>
  <si>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</si>
  <si>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</si>
  <si>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</si>
  <si>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</si>
  <si>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</si>
  <si>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</si>
  <si>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</si>
  <si>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</si>
  <si>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</si>
  <si>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</si>
  <si>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</si>
  <si>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</si>
  <si>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</si>
  <si>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</si>
  <si>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</si>
  <si>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</si>
  <si>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</si>
  <si>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</si>
  <si>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</si>
  <si>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</si>
  <si>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 xml:space="preserve">Показатели, утвержденные 
на базовый период </t>
    </r>
    <r>
      <rPr>
        <vertAlign val="superscript"/>
        <sz val="12"/>
        <rFont val="Times New Roman"/>
        <family val="1"/>
      </rPr>
      <t>1</t>
    </r>
  </si>
  <si>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</si>
  <si>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</si>
  <si>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</si>
  <si>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</si>
  <si>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</si>
  <si>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</si>
  <si>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</si>
  <si>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</si>
  <si>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</si>
  <si>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</si>
  <si>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</si>
  <si>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</si>
  <si>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</si>
  <si>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</si>
  <si>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</si>
  <si>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</si>
  <si>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</si>
  <si>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</si>
  <si>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</si>
  <si>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</si>
  <si>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</si>
  <si>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</si>
  <si>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</si>
  <si>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</si>
  <si>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</si>
  <si>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</si>
  <si>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</si>
  <si>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</si>
  <si>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</si>
  <si>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</si>
  <si>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</si>
  <si>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</si>
  <si>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</si>
  <si>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</si>
  <si>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</si>
  <si>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</si>
  <si>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</si>
  <si>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</si>
  <si>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</si>
  <si>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</si>
  <si>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</si>
  <si>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</si>
  <si>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</si>
  <si>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</si>
  <si>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</si>
  <si>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</si>
  <si>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</si>
  <si>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</si>
  <si>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</si>
  <si>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</si>
  <si>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</si>
  <si>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</si>
  <si>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</si>
  <si>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</si>
  <si>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</si>
  <si>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</si>
  <si>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</si>
  <si>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</si>
  <si>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</si>
  <si>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</si>
  <si>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</si>
  <si>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</si>
  <si>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</si>
  <si>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</si>
  <si>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</si>
  <si>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</si>
  <si>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</si>
  <si>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</si>
  <si>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</si>
  <si>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</si>
  <si>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</si>
  <si>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</si>
  <si>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уставный капитал</t>
  </si>
  <si>
    <t>капитал и резервы</t>
  </si>
  <si>
    <t>внеоборотные активы</t>
  </si>
  <si>
    <t>запасы</t>
  </si>
  <si>
    <t>прибыль от продаж</t>
  </si>
  <si>
    <t>налоги и амортизация</t>
  </si>
  <si>
    <t>прибыль до налогообложения</t>
  </si>
  <si>
    <t>Фактический адрес *</t>
  </si>
  <si>
    <t xml:space="preserve">Долгосрочные параметры регулирования, определяемые МЕТОДИЧЕСКИМИ УКАЗАНИЯМИ ПО РАСЧЕТУ ТАРИФОВ НА УСЛУГИ ПО ПЕРЕДАЧЕ ЭЛЕКТРИЧЕСКОЙ ЭНЕРГИИ,  УСТАНАВЛИВАЕМЫХ С ПРИМЕНЕНИЕМ МЕТОДА ДОЛГОСРОЧНОЙ ИНДЕКСАЦИИ НЕОБХОДИМОЙ ВАЛОВОЙ ВЫРУЧКИ, утвержденные ПРИКАЗОМ ФСТ РФ от 17 февраля 2012 г. N 98-э
</t>
  </si>
  <si>
    <t>Ед. изм.</t>
  </si>
  <si>
    <t>Базовый уровень подконтрольных расходов</t>
  </si>
  <si>
    <t>тыс. руб.</t>
  </si>
  <si>
    <t>индекс эффективности операционных расходов</t>
  </si>
  <si>
    <t>%</t>
  </si>
  <si>
    <t>количество активов</t>
  </si>
  <si>
    <t>индекс изменения количества активов</t>
  </si>
  <si>
    <t xml:space="preserve">коэффициент эластичности затрат по росту активов (коэффициент эластичности подконтрольных расходов по количеству активов)
</t>
  </si>
  <si>
    <t xml:space="preserve">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</si>
  <si>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 xml:space="preserve">величина технологического расхода (потерь) электрической энергии
</t>
  </si>
  <si>
    <t>млн кВт.ч</t>
  </si>
  <si>
    <t xml:space="preserve">уровень надежности и качества реализуемых товаров (услуг), устанавливаемый в соответствии с 
Основами  ценообразования в т.ч.:
</t>
  </si>
  <si>
    <t>Показатель средней продолжительности прекращений передачи электрической энергии (Пп)</t>
  </si>
  <si>
    <t>Показатель качества предоставления возможности технологического присоединения (Птпр)</t>
  </si>
  <si>
    <t>Показатель уровня качества оказываемых услуг территориальных сетевых организаций (Птсо)</t>
  </si>
  <si>
    <t>Акционерное общество "Редаелли ССМ" филиал "Волгоградский"</t>
  </si>
  <si>
    <t>АО "Редаелли ССМ" филиал "Волгоградский"</t>
  </si>
  <si>
    <t>4000031, г.Волгоград, ул. Бахтурова, 12</t>
  </si>
  <si>
    <t>162610, РФ г. Череповец, Вологодской области,  ул.50-летия Октября, 1/33</t>
  </si>
  <si>
    <t>3528219741</t>
  </si>
  <si>
    <t>352801001</t>
  </si>
  <si>
    <t>Иванченко Борис Сергеевич</t>
  </si>
  <si>
    <t>info@severstalmetiz.com</t>
  </si>
  <si>
    <t>Исполнительным директором Иванченко Б.С., 01.10.2014 года, б/н</t>
  </si>
  <si>
    <t xml:space="preserve">5,88
</t>
  </si>
  <si>
    <t>2017-2019</t>
  </si>
  <si>
    <t xml:space="preserve">(об установлении тарифов на услуги по передаче электрической энергии (мощности) на 2018 год
(расчетный период регулирования) 
</t>
  </si>
  <si>
    <t>Исполнительным директором Иванченко Б.С., 01.02.2017 года, б/н</t>
  </si>
  <si>
    <r>
      <t xml:space="preserve">Выпадающие, 
излишние доходы (расходы) прошлых лет, </t>
    </r>
    <r>
      <rPr>
        <u val="single"/>
        <sz val="12"/>
        <rFont val="Times New Roman"/>
        <family val="1"/>
      </rPr>
      <t>от покупки потерь электроэнергии</t>
    </r>
  </si>
  <si>
    <t>Фактические показатели 
за год, предшествующий базовому периоду
2016 г.</t>
  </si>
  <si>
    <r>
      <t xml:space="preserve">Показатели, утвержденные 
на базовый период </t>
    </r>
    <r>
      <rPr>
        <vertAlign val="superscript"/>
        <sz val="12"/>
        <rFont val="Times New Roman"/>
        <family val="1"/>
      </rPr>
      <t xml:space="preserve">1
</t>
    </r>
    <r>
      <rPr>
        <vertAlign val="superscript"/>
        <sz val="18"/>
        <rFont val="Times New Roman"/>
        <family val="1"/>
      </rPr>
      <t>2017 г.</t>
    </r>
  </si>
  <si>
    <t>Предложения 
на расчетный период регулирования
2018 г.</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</si>
</sst>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00"/>
    <numFmt numFmtId="180" formatCode="#,##0.000"/>
    <numFmt numFmtId="181" formatCode="#,##0.0000"/>
    <numFmt numFmtId="182" formatCode="0.000"/>
    <numFmt numFmtId="183" formatCode="0.0000"/>
    <numFmt numFmtId="184" formatCode="0.00000"/>
  </numFmts>
  <fonts count="72">
    <font>
      <sz val="11"/>
      <color theme="1"/>
      <name val="Calibri"/>
      <family val="2"/>
    </font>
    <font>
      <sz val="11"/>
      <color indexed="8"/>
      <name val="Calibri"/>
      <family val="2"/>
    </font>
    <font>
      <sz val="12"/>
      <name val="Times New Roman"/>
      <family val="1"/>
    </font>
    <font>
      <sz val="10"/>
      <name val="Times New Roman"/>
      <family val="1"/>
    </font>
    <font>
      <sz val="13"/>
      <name val="Times New Roman"/>
      <family val="1"/>
    </font>
    <font>
      <vertAlign val="superscript"/>
      <sz val="12"/>
      <name val="Times New Roman"/>
      <family val="1"/>
    </font>
    <font>
      <i/>
      <sz val="12"/>
      <name val="Times New Roman"/>
      <family val="1"/>
    </font>
    <font>
      <sz val="10"/>
      <color indexed="9"/>
      <name val="Times New Roman"/>
      <family val="1"/>
    </font>
    <font>
      <vertAlign val="superscript"/>
      <sz val="10"/>
      <name val="Times New Roman"/>
      <family val="1"/>
    </font>
    <font>
      <u val="single"/>
      <sz val="12"/>
      <name val="Times New Roman"/>
      <family val="1"/>
    </font>
    <font>
      <sz val="11"/>
      <color indexed="8"/>
      <name val="Times New Roman"/>
      <family val="1"/>
    </font>
    <font>
      <sz val="11"/>
      <name val="Times New Roman"/>
      <family val="1"/>
    </font>
    <font>
      <vertAlign val="superscript"/>
      <sz val="11"/>
      <color indexed="8"/>
      <name val="Times New Roman"/>
      <family val="1"/>
    </font>
    <font>
      <sz val="9"/>
      <name val="Times New Roman"/>
      <family val="1"/>
    </font>
    <font>
      <sz val="8"/>
      <name val="Times New Roman"/>
      <family val="1"/>
    </font>
    <font>
      <sz val="10"/>
      <name val="Arial Cyr"/>
      <family val="2"/>
    </font>
    <font>
      <b/>
      <sz val="9"/>
      <name val="Times New Roman"/>
      <family val="1"/>
    </font>
    <font>
      <b/>
      <sz val="9"/>
      <name val="Tahoma"/>
      <family val="2"/>
    </font>
    <font>
      <b/>
      <sz val="14"/>
      <name val="Franklin Gothic Medium"/>
      <family val="2"/>
    </font>
    <font>
      <sz val="9"/>
      <name val="Tahoma"/>
      <family val="2"/>
    </font>
    <font>
      <sz val="10"/>
      <name val="Tahoma"/>
      <family val="2"/>
    </font>
    <font>
      <vertAlign val="superscript"/>
      <sz val="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9"/>
      <color indexed="8"/>
      <name val="Times New Roman"/>
      <family val="1"/>
    </font>
    <font>
      <sz val="12"/>
      <color indexed="8"/>
      <name val="Times New Roman"/>
      <family val="1"/>
    </font>
    <font>
      <b/>
      <sz val="13"/>
      <color indexed="8"/>
      <name val="Times New Roman"/>
      <family val="1"/>
    </font>
    <font>
      <sz val="13"/>
      <color indexed="8"/>
      <name val="Times New Roman"/>
      <family val="1"/>
    </font>
    <font>
      <sz val="1"/>
      <color indexed="8"/>
      <name val="Times New Roman"/>
      <family val="1"/>
    </font>
    <font>
      <sz val="12"/>
      <color indexed="10"/>
      <name val="Times New Roman"/>
      <family val="1"/>
    </font>
    <font>
      <sz val="12"/>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sz val="12"/>
      <color theme="1"/>
      <name val="Times New Roman"/>
      <family val="1"/>
    </font>
    <font>
      <b/>
      <sz val="13"/>
      <color theme="1"/>
      <name val="Times New Roman"/>
      <family val="1"/>
    </font>
    <font>
      <sz val="13"/>
      <color theme="1"/>
      <name val="Times New Roman"/>
      <family val="1"/>
    </font>
    <font>
      <sz val="1"/>
      <color theme="1"/>
      <name val="Times New Roman"/>
      <family val="1"/>
    </font>
    <font>
      <sz val="12"/>
      <color rgb="FFFF0000"/>
      <name val="Times New Roman"/>
      <family val="1"/>
    </font>
    <font>
      <sz val="12"/>
      <color theme="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border>
    <border>
      <left>
        <color indexed="63"/>
      </left>
      <right style="thin"/>
      <top style="thin"/>
      <bottom style="thin"/>
    </border>
    <border>
      <left style="medium"/>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Border="0">
      <alignment horizontal="center" vertical="center" wrapText="1"/>
      <protection/>
    </xf>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7" fillId="0" borderId="0" applyBorder="0">
      <alignment horizontal="center" vertical="center" wrapText="1"/>
      <protection/>
    </xf>
    <xf numFmtId="4" fontId="19" fillId="28" borderId="6" applyBorder="0">
      <alignment horizontal="right"/>
      <protection/>
    </xf>
    <xf numFmtId="0" fontId="55" fillId="0" borderId="7" applyNumberFormat="0" applyFill="0" applyAlignment="0" applyProtection="0"/>
    <xf numFmtId="0" fontId="56" fillId="29" borderId="8" applyNumberFormat="0" applyAlignment="0" applyProtection="0"/>
    <xf numFmtId="0" fontId="57" fillId="0" borderId="0" applyNumberFormat="0" applyFill="0" applyBorder="0" applyAlignment="0" applyProtection="0"/>
    <xf numFmtId="0" fontId="58" fillId="30" borderId="0" applyNumberFormat="0" applyBorder="0" applyAlignment="0" applyProtection="0"/>
    <xf numFmtId="0" fontId="15" fillId="0" borderId="0">
      <alignment/>
      <protection/>
    </xf>
    <xf numFmtId="0" fontId="19" fillId="0" borderId="0">
      <alignment horizontal="left" vertical="center"/>
      <protection/>
    </xf>
    <xf numFmtId="0" fontId="15" fillId="0" borderId="0">
      <alignment/>
      <protection/>
    </xf>
    <xf numFmtId="0" fontId="1" fillId="0" borderId="0">
      <alignment/>
      <protection/>
    </xf>
    <xf numFmtId="0" fontId="59" fillId="31" borderId="0" applyNumberFormat="0" applyBorder="0" applyAlignment="0" applyProtection="0"/>
    <xf numFmtId="0" fontId="60"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9" fontId="1" fillId="0" borderId="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3" borderId="0" applyNumberFormat="0" applyBorder="0" applyAlignment="0" applyProtection="0"/>
  </cellStyleXfs>
  <cellXfs count="88">
    <xf numFmtId="0" fontId="0" fillId="0" borderId="0" xfId="0" applyFont="1" applyAlignment="1">
      <alignment/>
    </xf>
    <xf numFmtId="0" fontId="64" fillId="0" borderId="0" xfId="0" applyFont="1" applyAlignment="1">
      <alignment horizontal="left" vertical="center" indent="15"/>
    </xf>
    <xf numFmtId="0" fontId="65" fillId="0" borderId="0" xfId="0" applyFont="1" applyAlignment="1">
      <alignment horizontal="left" vertical="center" indent="15"/>
    </xf>
    <xf numFmtId="0" fontId="66" fillId="0" borderId="0" xfId="0" applyFont="1" applyAlignment="1">
      <alignment vertical="center"/>
    </xf>
    <xf numFmtId="0" fontId="67" fillId="0" borderId="0" xfId="0" applyFont="1" applyAlignment="1">
      <alignment vertical="center"/>
    </xf>
    <xf numFmtId="0" fontId="0" fillId="0" borderId="0" xfId="0" applyBorder="1" applyAlignment="1">
      <alignment/>
    </xf>
    <xf numFmtId="0" fontId="0" fillId="0" borderId="0" xfId="0" applyAlignment="1">
      <alignment vertical="center"/>
    </xf>
    <xf numFmtId="0" fontId="64" fillId="0" borderId="0" xfId="0" applyFont="1" applyAlignment="1">
      <alignment vertical="center" wrapText="1"/>
    </xf>
    <xf numFmtId="0" fontId="0" fillId="0" borderId="0" xfId="0" applyAlignment="1">
      <alignment/>
    </xf>
    <xf numFmtId="0" fontId="68" fillId="0" borderId="0" xfId="0" applyFont="1" applyAlignment="1">
      <alignment/>
    </xf>
    <xf numFmtId="0" fontId="2" fillId="0" borderId="0" xfId="0" applyFont="1" applyAlignment="1">
      <alignment/>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top"/>
    </xf>
    <xf numFmtId="0" fontId="2" fillId="0" borderId="0" xfId="0" applyFont="1" applyAlignment="1">
      <alignment/>
    </xf>
    <xf numFmtId="0" fontId="7" fillId="0" borderId="0" xfId="0" applyFont="1" applyAlignment="1">
      <alignment/>
    </xf>
    <xf numFmtId="0" fontId="3" fillId="0" borderId="0" xfId="0" applyFont="1" applyAlignment="1">
      <alignment/>
    </xf>
    <xf numFmtId="0" fontId="10" fillId="0" borderId="6" xfId="59" applyFont="1" applyBorder="1" applyAlignment="1">
      <alignment horizontal="center" vertical="center" wrapText="1"/>
      <protection/>
    </xf>
    <xf numFmtId="0" fontId="11" fillId="0" borderId="0" xfId="0" applyFont="1" applyAlignment="1">
      <alignment horizontal="center" vertical="center" wrapText="1"/>
    </xf>
    <xf numFmtId="0" fontId="11" fillId="0" borderId="0" xfId="0" applyFont="1" applyAlignment="1">
      <alignment vertical="top"/>
    </xf>
    <xf numFmtId="0" fontId="2" fillId="0" borderId="11" xfId="0" applyFont="1" applyBorder="1" applyAlignment="1">
      <alignment horizontal="center" vertical="top" wrapText="1"/>
    </xf>
    <xf numFmtId="0" fontId="2" fillId="0" borderId="11" xfId="0" applyFont="1" applyBorder="1" applyAlignment="1">
      <alignment horizontal="left" vertical="top" wrapText="1"/>
    </xf>
    <xf numFmtId="0" fontId="2" fillId="0" borderId="11" xfId="0" applyFont="1" applyBorder="1" applyAlignment="1">
      <alignment horizontal="center" vertical="top"/>
    </xf>
    <xf numFmtId="0" fontId="2" fillId="0" borderId="11" xfId="0" applyFont="1" applyBorder="1" applyAlignment="1">
      <alignment horizontal="center" wrapText="1"/>
    </xf>
    <xf numFmtId="0" fontId="2" fillId="0" borderId="11" xfId="0" applyFont="1" applyBorder="1" applyAlignment="1">
      <alignment horizontal="left" wrapText="1"/>
    </xf>
    <xf numFmtId="0" fontId="6" fillId="0" borderId="11" xfId="0" applyFont="1" applyBorder="1" applyAlignment="1">
      <alignment horizontal="left" vertical="top" wrapText="1"/>
    </xf>
    <xf numFmtId="0" fontId="2" fillId="0" borderId="12" xfId="0" applyFont="1" applyBorder="1" applyAlignment="1">
      <alignment horizontal="center" vertical="top" wrapText="1"/>
    </xf>
    <xf numFmtId="0" fontId="2" fillId="0" borderId="12" xfId="0" applyFont="1" applyBorder="1" applyAlignment="1">
      <alignment horizontal="left" vertical="top" wrapText="1"/>
    </xf>
    <xf numFmtId="0" fontId="10" fillId="0" borderId="6" xfId="59" applyFont="1" applyBorder="1" applyAlignment="1">
      <alignment horizontal="center" vertical="top" wrapText="1"/>
      <protection/>
    </xf>
    <xf numFmtId="0" fontId="10" fillId="0" borderId="6" xfId="59" applyFont="1" applyBorder="1" applyAlignment="1">
      <alignment horizontal="left" vertical="top" wrapText="1"/>
      <protection/>
    </xf>
    <xf numFmtId="0" fontId="10" fillId="0" borderId="6" xfId="59" applyFont="1" applyBorder="1" applyAlignment="1">
      <alignment horizontal="center" vertical="top"/>
      <protection/>
    </xf>
    <xf numFmtId="0" fontId="69" fillId="0" borderId="0" xfId="0" applyFont="1" applyBorder="1" applyAlignment="1">
      <alignment vertical="center"/>
    </xf>
    <xf numFmtId="0" fontId="0" fillId="0" borderId="0" xfId="0" applyAlignment="1">
      <alignment horizontal="center" vertical="center" wrapText="1"/>
    </xf>
    <xf numFmtId="4" fontId="2" fillId="0" borderId="11" xfId="0" applyNumberFormat="1" applyFont="1" applyBorder="1" applyAlignment="1">
      <alignment horizontal="center" vertical="top"/>
    </xf>
    <xf numFmtId="0" fontId="16" fillId="0" borderId="6" xfId="56" applyNumberFormat="1" applyFont="1" applyFill="1" applyBorder="1" applyAlignment="1">
      <alignment horizontal="left" wrapText="1"/>
      <protection/>
    </xf>
    <xf numFmtId="0" fontId="16" fillId="0" borderId="6" xfId="50" applyFont="1" applyFill="1" applyBorder="1" applyAlignment="1">
      <alignment horizontal="center" vertical="center" wrapText="1"/>
      <protection/>
    </xf>
    <xf numFmtId="0" fontId="16" fillId="0" borderId="6" xfId="56" applyNumberFormat="1" applyFont="1" applyFill="1" applyBorder="1" applyAlignment="1">
      <alignment horizontal="center" vertical="center"/>
      <protection/>
    </xf>
    <xf numFmtId="49" fontId="13" fillId="0" borderId="6" xfId="45" applyNumberFormat="1" applyFont="1" applyFill="1" applyBorder="1" applyAlignment="1">
      <alignment horizontal="left" vertical="center" wrapText="1"/>
      <protection/>
    </xf>
    <xf numFmtId="0" fontId="13" fillId="0" borderId="6" xfId="56" applyNumberFormat="1" applyFont="1" applyFill="1" applyBorder="1" applyAlignment="1">
      <alignment horizontal="center" vertical="center"/>
      <protection/>
    </xf>
    <xf numFmtId="176" fontId="13" fillId="0" borderId="6" xfId="56" applyNumberFormat="1" applyFont="1" applyFill="1" applyBorder="1" applyAlignment="1" applyProtection="1">
      <alignment horizontal="right" vertical="center"/>
      <protection locked="0"/>
    </xf>
    <xf numFmtId="177" fontId="13" fillId="0" borderId="6" xfId="56" applyNumberFormat="1" applyFont="1" applyFill="1" applyBorder="1" applyAlignment="1" applyProtection="1">
      <alignment horizontal="right" vertical="center"/>
      <protection locked="0"/>
    </xf>
    <xf numFmtId="4" fontId="13" fillId="0" borderId="6" xfId="56" applyNumberFormat="1" applyFont="1" applyFill="1" applyBorder="1" applyAlignment="1" applyProtection="1">
      <alignment horizontal="right" vertical="center"/>
      <protection locked="0"/>
    </xf>
    <xf numFmtId="178" fontId="13" fillId="0" borderId="6" xfId="64" applyNumberFormat="1" applyFont="1" applyFill="1" applyBorder="1" applyAlignment="1">
      <alignment horizontal="right" vertical="center"/>
    </xf>
    <xf numFmtId="0" fontId="13" fillId="0" borderId="6" xfId="56" applyNumberFormat="1" applyFont="1" applyFill="1" applyBorder="1" applyAlignment="1">
      <alignment horizontal="left" vertical="center" wrapText="1"/>
      <protection/>
    </xf>
    <xf numFmtId="179" fontId="13" fillId="0" borderId="6" xfId="56" applyNumberFormat="1" applyFont="1" applyFill="1" applyBorder="1" applyAlignment="1" applyProtection="1">
      <alignment horizontal="right" vertical="center"/>
      <protection locked="0"/>
    </xf>
    <xf numFmtId="0" fontId="13" fillId="0" borderId="6" xfId="56" applyNumberFormat="1" applyFont="1" applyFill="1" applyBorder="1" applyAlignment="1">
      <alignment horizontal="center"/>
      <protection/>
    </xf>
    <xf numFmtId="0" fontId="13" fillId="34" borderId="6" xfId="56" applyNumberFormat="1" applyFont="1" applyFill="1" applyBorder="1" applyAlignment="1">
      <alignment wrapText="1"/>
      <protection/>
    </xf>
    <xf numFmtId="0" fontId="13" fillId="34" borderId="6" xfId="56" applyNumberFormat="1" applyFont="1" applyFill="1" applyBorder="1" applyAlignment="1">
      <alignment/>
      <protection/>
    </xf>
    <xf numFmtId="0" fontId="13" fillId="0" borderId="6" xfId="56" applyNumberFormat="1" applyFont="1" applyFill="1" applyBorder="1" applyAlignment="1">
      <alignment wrapText="1"/>
      <protection/>
    </xf>
    <xf numFmtId="0" fontId="13" fillId="0" borderId="6" xfId="56" applyNumberFormat="1" applyFont="1" applyFill="1" applyBorder="1" applyAlignment="1">
      <alignment/>
      <protection/>
    </xf>
    <xf numFmtId="0" fontId="0" fillId="0" borderId="0" xfId="0" applyBorder="1" applyAlignment="1">
      <alignment horizontal="center" vertical="center" wrapText="1"/>
    </xf>
    <xf numFmtId="49" fontId="20" fillId="0" borderId="0" xfId="58" applyNumberFormat="1" applyFont="1" applyFill="1" applyBorder="1" applyAlignment="1" applyProtection="1">
      <alignment horizontal="center" vertical="center" wrapText="1"/>
      <protection locked="0"/>
    </xf>
    <xf numFmtId="49" fontId="19" fillId="0" borderId="0" xfId="57" applyNumberFormat="1" applyFont="1" applyFill="1" applyBorder="1" applyAlignment="1" applyProtection="1">
      <alignment horizontal="center" vertical="center" wrapText="1"/>
      <protection/>
    </xf>
    <xf numFmtId="4" fontId="0" fillId="0" borderId="0" xfId="0" applyNumberFormat="1" applyAlignment="1">
      <alignment/>
    </xf>
    <xf numFmtId="184" fontId="0" fillId="0" borderId="0" xfId="0" applyNumberFormat="1" applyAlignment="1">
      <alignment/>
    </xf>
    <xf numFmtId="0" fontId="70" fillId="0" borderId="0" xfId="0" applyFont="1" applyAlignment="1">
      <alignment vertical="top"/>
    </xf>
    <xf numFmtId="176" fontId="2" fillId="0" borderId="0" xfId="0" applyNumberFormat="1" applyFont="1" applyAlignment="1">
      <alignment vertical="top"/>
    </xf>
    <xf numFmtId="2" fontId="2" fillId="0" borderId="0" xfId="0" applyNumberFormat="1" applyFont="1" applyAlignment="1">
      <alignment vertical="top"/>
    </xf>
    <xf numFmtId="2" fontId="70" fillId="0" borderId="0" xfId="0" applyNumberFormat="1" applyFont="1" applyAlignment="1">
      <alignment vertical="top"/>
    </xf>
    <xf numFmtId="2" fontId="2" fillId="0" borderId="0" xfId="0" applyNumberFormat="1" applyFont="1" applyAlignment="1">
      <alignment/>
    </xf>
    <xf numFmtId="2" fontId="2" fillId="0" borderId="11" xfId="0" applyNumberFormat="1" applyFont="1" applyFill="1" applyBorder="1" applyAlignment="1">
      <alignment horizontal="center" vertical="top"/>
    </xf>
    <xf numFmtId="2" fontId="2" fillId="0" borderId="0" xfId="0" applyNumberFormat="1" applyFont="1" applyFill="1" applyAlignment="1">
      <alignment/>
    </xf>
    <xf numFmtId="2" fontId="71" fillId="0" borderId="0" xfId="0" applyNumberFormat="1" applyFont="1" applyFill="1" applyAlignment="1">
      <alignment/>
    </xf>
    <xf numFmtId="2" fontId="3" fillId="0" borderId="0" xfId="0" applyNumberFormat="1" applyFont="1" applyFill="1" applyAlignment="1">
      <alignment wrapText="1"/>
    </xf>
    <xf numFmtId="2" fontId="2" fillId="0" borderId="11" xfId="0" applyNumberFormat="1" applyFont="1" applyFill="1" applyBorder="1" applyAlignment="1">
      <alignment horizontal="center" vertical="center" wrapText="1"/>
    </xf>
    <xf numFmtId="2" fontId="70" fillId="0" borderId="11" xfId="0" applyNumberFormat="1" applyFont="1" applyFill="1" applyBorder="1" applyAlignment="1">
      <alignment horizontal="center" vertical="top"/>
    </xf>
    <xf numFmtId="2" fontId="2" fillId="0" borderId="11" xfId="0" applyNumberFormat="1" applyFont="1" applyFill="1" applyBorder="1" applyAlignment="1">
      <alignment horizontal="center"/>
    </xf>
    <xf numFmtId="2" fontId="2" fillId="0" borderId="11" xfId="0" applyNumberFormat="1" applyFont="1" applyFill="1" applyBorder="1" applyAlignment="1">
      <alignment horizontal="center" vertical="center"/>
    </xf>
    <xf numFmtId="2" fontId="2" fillId="0" borderId="11" xfId="0" applyNumberFormat="1" applyFont="1" applyFill="1" applyBorder="1" applyAlignment="1">
      <alignment horizontal="center" vertical="top" wrapText="1"/>
    </xf>
    <xf numFmtId="2" fontId="13" fillId="0" borderId="11" xfId="0" applyNumberFormat="1" applyFont="1" applyFill="1" applyBorder="1" applyAlignment="1">
      <alignment horizontal="center" vertical="top" wrapText="1"/>
    </xf>
    <xf numFmtId="2" fontId="14" fillId="0" borderId="11" xfId="0" applyNumberFormat="1" applyFont="1" applyFill="1" applyBorder="1" applyAlignment="1">
      <alignment horizontal="center" vertical="top" wrapText="1"/>
    </xf>
    <xf numFmtId="2" fontId="2" fillId="0" borderId="12" xfId="0" applyNumberFormat="1" applyFont="1" applyFill="1" applyBorder="1" applyAlignment="1">
      <alignment horizontal="center" vertical="top"/>
    </xf>
    <xf numFmtId="2" fontId="3" fillId="0" borderId="0" xfId="0" applyNumberFormat="1" applyFont="1" applyFill="1" applyAlignment="1">
      <alignment/>
    </xf>
    <xf numFmtId="0" fontId="0" fillId="0" borderId="13" xfId="0" applyFont="1" applyBorder="1" applyAlignment="1">
      <alignment horizontal="center"/>
    </xf>
    <xf numFmtId="0" fontId="66" fillId="0" borderId="0" xfId="0" applyFont="1" applyAlignment="1">
      <alignment horizontal="right" vertical="center"/>
    </xf>
    <xf numFmtId="0" fontId="64" fillId="0" borderId="0" xfId="0" applyFont="1" applyBorder="1" applyAlignment="1">
      <alignment horizontal="center"/>
    </xf>
    <xf numFmtId="0" fontId="64" fillId="0" borderId="0" xfId="0" applyFont="1" applyAlignment="1">
      <alignment horizontal="center" vertical="center" wrapText="1"/>
    </xf>
    <xf numFmtId="0" fontId="67" fillId="0" borderId="0" xfId="0" applyFont="1" applyAlignment="1">
      <alignment horizontal="center" vertical="center"/>
    </xf>
    <xf numFmtId="0" fontId="68" fillId="0" borderId="0" xfId="0" applyFont="1" applyBorder="1" applyAlignment="1">
      <alignment horizontal="center" vertical="center" wrapText="1"/>
    </xf>
    <xf numFmtId="0" fontId="0" fillId="0" borderId="13" xfId="0"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3" fillId="0" borderId="0" xfId="0" applyFont="1" applyAlignment="1">
      <alignment horizontal="left" wrapText="1" indent="3"/>
    </xf>
    <xf numFmtId="0" fontId="10" fillId="0" borderId="14" xfId="59" applyFont="1" applyBorder="1" applyAlignment="1">
      <alignment horizontal="center" vertical="center" wrapText="1"/>
      <protection/>
    </xf>
    <xf numFmtId="0" fontId="10" fillId="0" borderId="6" xfId="59" applyFont="1" applyBorder="1" applyAlignment="1">
      <alignment horizontal="center" vertical="center" wrapText="1"/>
      <protection/>
    </xf>
    <xf numFmtId="181" fontId="13" fillId="35" borderId="15" xfId="51" applyNumberFormat="1" applyFont="1" applyFill="1" applyBorder="1" applyAlignment="1">
      <alignment horizontal="right" vertical="center"/>
      <protection/>
    </xf>
    <xf numFmtId="0" fontId="10" fillId="35" borderId="6" xfId="59" applyFont="1" applyFill="1" applyBorder="1" applyAlignment="1">
      <alignment horizontal="center" vertical="top"/>
      <protection/>
    </xf>
    <xf numFmtId="4" fontId="10" fillId="35" borderId="6" xfId="59" applyNumberFormat="1" applyFont="1" applyFill="1" applyBorder="1" applyAlignment="1">
      <alignment horizontal="center" vertical="top"/>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xfId="45"/>
    <cellStyle name="Заголовок 1" xfId="46"/>
    <cellStyle name="Заголовок 2" xfId="47"/>
    <cellStyle name="Заголовок 3" xfId="48"/>
    <cellStyle name="Заголовок 4" xfId="49"/>
    <cellStyle name="ЗаголовокСтолбца" xfId="50"/>
    <cellStyle name="Значение" xfId="51"/>
    <cellStyle name="Итог" xfId="52"/>
    <cellStyle name="Контрольная ячейка" xfId="53"/>
    <cellStyle name="Название" xfId="54"/>
    <cellStyle name="Нейтральный" xfId="55"/>
    <cellStyle name="Обычный 2" xfId="56"/>
    <cellStyle name="Обычный_SIMPLE_1_massive2" xfId="57"/>
    <cellStyle name="Обычный_ЖКУ_проект3" xfId="58"/>
    <cellStyle name="Обычный_стр.1_5" xfId="59"/>
    <cellStyle name="Плохой" xfId="60"/>
    <cellStyle name="Пояснение" xfId="61"/>
    <cellStyle name="Примечание" xfId="62"/>
    <cellStyle name="Percent" xfId="63"/>
    <cellStyle name="Процентный 2" xfId="64"/>
    <cellStyle name="Связанная ячейка" xfId="65"/>
    <cellStyle name="Текст предупреждения" xfId="66"/>
    <cellStyle name="Comma" xfId="67"/>
    <cellStyle name="Comma [0]"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es-volgograd.ru/doc/&#1056;&#1072;&#1089;&#1095;&#1077;&#1090;%202016%20&#1074;%20&#1059;&#1056;&#1058;%20&#1054;&#1054;&#1054;%20&#1055;&#1069;&#105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6;&#1040;&#1057;&#1063;&#1045;&#1058;&#1067;%20&#1055;&#1054;%20&#1058;&#1040;&#1056;&#1048;&#1060;&#1040;&#1052;\&#1056;&#1040;&#1057;&#1063;&#1045;&#1058;%20&#1055;&#1054;%20&#1058;&#1040;&#1056;&#1048;&#1060;&#1040;&#1052;%20&#1069;&#1051;.&#1069;&#1053;&#1045;&#1056;&#1043;&#1048;&#1048;\&#1053;&#1072;%202016%20&#1075;&#1086;&#1076;\&#1060;&#1072;&#1082;&#1090;%202016\&#1057;&#1084;&#1077;&#1090;&#1072;%20&#1092;&#1072;&#1082;&#1090;%20%202016%20&#1075;&#1086;&#10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0;&#1086;&#1087;&#1080;&#1103;%208.&#1058;&#1072;&#1073;&#1083;&#1080;&#1094;&#1072;%20&#1055;1.16.%20&#1056;&#1072;&#1089;&#1095;&#1077;&#1090;%20&#1088;&#1072;&#1089;&#1093;&#1086;&#1076;&#1086;&#1074;%20&#1085;&#1072;%20&#1086;&#1087;&#1083;&#1072;&#1090;&#1091;%20&#1090;&#1088;&#1091;&#1076;&#1072;.2017&#1075;%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0;&#1086;&#1087;&#1080;&#1103;%20&#1084;&#1086;&#1080;%20&#1092;&#1072;&#1081;&#1083;&#1080;&#1082;&#1080;%202018%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
      <sheetName val="Заголовок"/>
      <sheetName val="Справочники"/>
      <sheetName val="Инструкция"/>
      <sheetName val="3"/>
      <sheetName val="4"/>
      <sheetName val="5"/>
      <sheetName val="Смета формата УРТ"/>
      <sheetName val="свод"/>
      <sheetName val="Долгосрочка"/>
      <sheetName val="16"/>
      <sheetName val="17"/>
      <sheetName val="17.1"/>
      <sheetName val="24"/>
      <sheetName val="25"/>
      <sheetName val="P2.1"/>
      <sheetName val="P2.2"/>
      <sheetName val="Кальк сс"/>
      <sheetName val="Кальк приб"/>
      <sheetName val="П1.16"/>
      <sheetName val="П1.13"/>
      <sheetName val="П1.15"/>
      <sheetName val="П1.17"/>
      <sheetName val="П1.17.1"/>
      <sheetName val="П1.20"/>
      <sheetName val="П1.21"/>
      <sheetName val="П1.20.3"/>
      <sheetName val="П1.27-1"/>
      <sheetName val="П1.27-2"/>
      <sheetName val="перекрестка"/>
      <sheetName val="Ф-1 (для АО-энерго)"/>
      <sheetName val="Ф-2 (для АО-энерго)"/>
      <sheetName val="TEHSHEET"/>
    </sheetNames>
    <sheetDataSet>
      <sheetData sheetId="8">
        <row r="20">
          <cell r="F20">
            <v>334.2</v>
          </cell>
          <cell r="G20">
            <v>223.01</v>
          </cell>
          <cell r="I20">
            <v>312.336</v>
          </cell>
        </row>
        <row r="71">
          <cell r="F71">
            <v>2102.02</v>
          </cell>
          <cell r="G71">
            <v>1935.95</v>
          </cell>
          <cell r="I71">
            <v>1446.8425</v>
          </cell>
        </row>
        <row r="85">
          <cell r="F85">
            <v>1752.51</v>
          </cell>
          <cell r="G85">
            <v>1683.46</v>
          </cell>
          <cell r="I85">
            <v>2315.5078723404254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Т.№П.1.21.3. "/>
      <sheetName val="2.Тар. результат "/>
      <sheetName val="2.Тар. результат  "/>
      <sheetName val="3.Сводная"/>
      <sheetName val="15.Т.№П1.18.2"/>
      <sheetName val="Т№П1.15."/>
      <sheetName val="9.Т.№П1.16."/>
      <sheetName val="амортиз"/>
      <sheetName val="16.Т. №П1.17.1"/>
      <sheetName val="17.Т. №П1.17."/>
      <sheetName val="табл.1,3"/>
      <sheetName val="табл.1.6"/>
      <sheetName val="2.Тар. результат   (2)"/>
      <sheetName val="ОС"/>
      <sheetName val="ОС (2)"/>
    </sheetNames>
    <sheetDataSet>
      <sheetData sheetId="2">
        <row r="12">
          <cell r="I12">
            <v>16063.019407136686</v>
          </cell>
        </row>
      </sheetData>
      <sheetData sheetId="4">
        <row r="14">
          <cell r="I14">
            <v>1329.0474920692905</v>
          </cell>
        </row>
        <row r="18">
          <cell r="I18">
            <v>1913.8427099999992</v>
          </cell>
        </row>
        <row r="24">
          <cell r="I24">
            <v>1976.2765647930676</v>
          </cell>
        </row>
        <row r="27">
          <cell r="I27">
            <v>27.71571632570744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9.Т.№П1.16."/>
      <sheetName val="расчет"/>
    </sheetNames>
    <sheetDataSet>
      <sheetData sheetId="0">
        <row r="52">
          <cell r="K52">
            <v>4727.003399895002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Т.№П.1.21.3. "/>
      <sheetName val="2.Тар. результат  "/>
      <sheetName val="15.Т.№П1.18.2"/>
      <sheetName val="Т№П1.15."/>
      <sheetName val="9.Т.№П1.16."/>
      <sheetName val="амортиз"/>
      <sheetName val="16.Т. №П1.17.1"/>
      <sheetName val="17.Т. №П1.17."/>
      <sheetName val="табл.1.3"/>
      <sheetName val="табл.1.6"/>
    </sheetNames>
    <sheetDataSet>
      <sheetData sheetId="1">
        <row r="18">
          <cell r="D18">
            <v>7854.317</v>
          </cell>
        </row>
      </sheetData>
      <sheetData sheetId="2">
        <row r="14">
          <cell r="I14">
            <v>1519.8035174092104</v>
          </cell>
        </row>
        <row r="18">
          <cell r="G18">
            <v>1913.8427099999992</v>
          </cell>
          <cell r="I18">
            <v>2957.6679999999997</v>
          </cell>
        </row>
        <row r="24">
          <cell r="I24">
            <v>795.117900336481</v>
          </cell>
        </row>
        <row r="27">
          <cell r="I27">
            <v>29.97731877788517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7:I20"/>
  <sheetViews>
    <sheetView tabSelected="1" zoomScalePageLayoutView="0" workbookViewId="0" topLeftCell="A1">
      <selection activeCell="E27" sqref="E27"/>
    </sheetView>
  </sheetViews>
  <sheetFormatPr defaultColWidth="9.140625" defaultRowHeight="15"/>
  <cols>
    <col min="6" max="6" width="15.00390625" style="0" customWidth="1"/>
    <col min="9" max="9" width="9.140625" style="0" hidden="1" customWidth="1"/>
  </cols>
  <sheetData>
    <row r="7" ht="15">
      <c r="D7" s="1" t="s">
        <v>0</v>
      </c>
    </row>
    <row r="8" spans="4:8" ht="40.5" customHeight="1">
      <c r="D8" s="1"/>
      <c r="F8" s="76" t="s">
        <v>1</v>
      </c>
      <c r="G8" s="76"/>
      <c r="H8" s="76"/>
    </row>
    <row r="9" ht="15">
      <c r="D9" s="2" t="s">
        <v>2</v>
      </c>
    </row>
    <row r="10" ht="15">
      <c r="D10" s="2" t="s">
        <v>3</v>
      </c>
    </row>
    <row r="11" spans="1:9" ht="15" customHeight="1">
      <c r="A11" s="74" t="s">
        <v>4</v>
      </c>
      <c r="B11" s="74"/>
      <c r="C11" s="74"/>
      <c r="D11" s="74"/>
      <c r="E11" s="74"/>
      <c r="F11" s="74"/>
      <c r="G11" s="74"/>
      <c r="H11" s="74"/>
      <c r="I11" s="74"/>
    </row>
    <row r="12" spans="3:5" ht="15" customHeight="1">
      <c r="C12" s="77" t="s">
        <v>5</v>
      </c>
      <c r="D12" s="77"/>
      <c r="E12" s="77"/>
    </row>
    <row r="13" spans="1:8" ht="15" customHeight="1">
      <c r="A13" s="4" t="s">
        <v>6</v>
      </c>
      <c r="B13" s="4"/>
      <c r="C13" s="4"/>
      <c r="D13" s="4"/>
      <c r="E13" s="4"/>
      <c r="F13" s="4"/>
      <c r="G13" s="4"/>
      <c r="H13" s="4"/>
    </row>
    <row r="14" spans="1:9" ht="25.5" customHeight="1">
      <c r="A14" s="78" t="s">
        <v>193</v>
      </c>
      <c r="B14" s="78"/>
      <c r="C14" s="78"/>
      <c r="D14" s="78"/>
      <c r="E14" s="78"/>
      <c r="F14" s="78"/>
      <c r="G14" s="78"/>
      <c r="H14" s="78"/>
      <c r="I14" s="78"/>
    </row>
    <row r="15" spans="1:9" ht="7.5" customHeight="1">
      <c r="A15" s="78"/>
      <c r="B15" s="78"/>
      <c r="C15" s="78"/>
      <c r="D15" s="78"/>
      <c r="E15" s="78"/>
      <c r="F15" s="78"/>
      <c r="G15" s="78"/>
      <c r="H15" s="78"/>
      <c r="I15" s="78"/>
    </row>
    <row r="16" spans="1:8" ht="34.5" customHeight="1">
      <c r="A16" s="79" t="s">
        <v>182</v>
      </c>
      <c r="B16" s="79"/>
      <c r="C16" s="79"/>
      <c r="D16" s="79"/>
      <c r="E16" s="79"/>
      <c r="F16" s="79"/>
      <c r="G16" s="79"/>
      <c r="H16" s="79"/>
    </row>
    <row r="17" spans="2:8" ht="15.75" customHeight="1">
      <c r="B17" s="75" t="s">
        <v>7</v>
      </c>
      <c r="C17" s="75"/>
      <c r="D17" s="75"/>
      <c r="E17" s="75"/>
      <c r="F17" s="75"/>
      <c r="G17" s="75"/>
      <c r="H17" s="75"/>
    </row>
    <row r="18" spans="1:8" ht="15.75" customHeight="1">
      <c r="A18" s="73" t="s">
        <v>183</v>
      </c>
      <c r="B18" s="73"/>
      <c r="C18" s="73"/>
      <c r="D18" s="73"/>
      <c r="E18" s="73"/>
      <c r="F18" s="73"/>
      <c r="G18" s="73"/>
      <c r="H18" s="73"/>
    </row>
    <row r="19" spans="2:8" ht="15">
      <c r="B19" s="5"/>
      <c r="C19" s="5"/>
      <c r="D19" s="31"/>
      <c r="E19" s="5"/>
      <c r="F19" s="5"/>
      <c r="G19" s="5"/>
      <c r="H19" s="5"/>
    </row>
    <row r="20" ht="15.75">
      <c r="D20" s="3"/>
    </row>
  </sheetData>
  <sheetProtection/>
  <mergeCells count="7">
    <mergeCell ref="A18:H18"/>
    <mergeCell ref="A11:I11"/>
    <mergeCell ref="B17:H17"/>
    <mergeCell ref="F8:H8"/>
    <mergeCell ref="C12:E12"/>
    <mergeCell ref="A14:I15"/>
    <mergeCell ref="A16:H16"/>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C23" sqref="C23"/>
    </sheetView>
  </sheetViews>
  <sheetFormatPr defaultColWidth="9.140625" defaultRowHeight="15"/>
  <cols>
    <col min="1" max="1" width="33.140625" style="0" customWidth="1"/>
    <col min="2" max="2" width="52.7109375" style="0" customWidth="1"/>
    <col min="3" max="3" width="18.140625" style="0" customWidth="1"/>
    <col min="7" max="7" width="24.421875" style="0" customWidth="1"/>
  </cols>
  <sheetData>
    <row r="1" spans="2:5" ht="15" customHeight="1">
      <c r="B1" t="s">
        <v>8</v>
      </c>
      <c r="E1" s="1"/>
    </row>
    <row r="2" spans="2:7" ht="42.75" customHeight="1">
      <c r="B2" s="7" t="s">
        <v>9</v>
      </c>
      <c r="E2" s="1"/>
      <c r="G2" s="7"/>
    </row>
    <row r="3" ht="15">
      <c r="G3" s="6"/>
    </row>
    <row r="4" spans="2:5" ht="16.5">
      <c r="B4" s="9" t="s">
        <v>10</v>
      </c>
      <c r="C4" s="9"/>
      <c r="D4" s="8"/>
      <c r="E4" s="8"/>
    </row>
    <row r="6" spans="1:2" ht="30">
      <c r="A6" s="3" t="s">
        <v>11</v>
      </c>
      <c r="B6" s="32" t="str">
        <f>тит!A16</f>
        <v>Акционерное общество "Редаелли ССМ" филиал "Волгоградский"</v>
      </c>
    </row>
    <row r="7" spans="1:2" ht="15.75">
      <c r="A7" s="3"/>
      <c r="B7" s="32"/>
    </row>
    <row r="8" spans="1:2" ht="15.75">
      <c r="A8" s="3" t="s">
        <v>12</v>
      </c>
      <c r="B8" s="50" t="str">
        <f>тит!A18</f>
        <v>АО "Редаелли ССМ" филиал "Волгоградский"</v>
      </c>
    </row>
    <row r="9" spans="1:2" ht="15.75">
      <c r="A9" s="3"/>
      <c r="B9" s="50"/>
    </row>
    <row r="10" spans="1:2" ht="25.5">
      <c r="A10" s="3" t="s">
        <v>13</v>
      </c>
      <c r="B10" s="51" t="s">
        <v>185</v>
      </c>
    </row>
    <row r="11" spans="1:2" ht="15.75">
      <c r="A11" s="3"/>
      <c r="B11" s="50"/>
    </row>
    <row r="12" spans="1:2" ht="15.75">
      <c r="A12" s="3" t="s">
        <v>165</v>
      </c>
      <c r="B12" s="51" t="s">
        <v>184</v>
      </c>
    </row>
    <row r="13" spans="1:2" ht="15.75">
      <c r="A13" s="3"/>
      <c r="B13" s="50"/>
    </row>
    <row r="14" spans="1:2" ht="15.75">
      <c r="A14" s="3" t="s">
        <v>14</v>
      </c>
      <c r="B14" s="52" t="s">
        <v>186</v>
      </c>
    </row>
    <row r="15" spans="1:2" ht="15.75">
      <c r="A15" s="3"/>
      <c r="B15" s="50"/>
    </row>
    <row r="16" spans="1:2" ht="15.75">
      <c r="A16" s="3" t="s">
        <v>15</v>
      </c>
      <c r="B16" s="52" t="s">
        <v>187</v>
      </c>
    </row>
    <row r="17" spans="1:2" ht="15.75">
      <c r="A17" s="3" t="s">
        <v>16</v>
      </c>
      <c r="B17" s="50" t="s">
        <v>188</v>
      </c>
    </row>
    <row r="18" spans="1:2" ht="15.75">
      <c r="A18" s="3"/>
      <c r="B18" s="50"/>
    </row>
    <row r="19" spans="1:2" ht="15.75">
      <c r="A19" s="3" t="s">
        <v>17</v>
      </c>
      <c r="B19" s="51" t="s">
        <v>189</v>
      </c>
    </row>
    <row r="20" spans="1:2" ht="15.75">
      <c r="A20" s="3"/>
      <c r="B20" s="50"/>
    </row>
    <row r="21" spans="1:2" ht="15.75">
      <c r="A21" s="3" t="s">
        <v>18</v>
      </c>
      <c r="B21" s="32">
        <v>8442634055</v>
      </c>
    </row>
    <row r="22" spans="1:2" ht="15.75">
      <c r="A22" s="3"/>
      <c r="B22" s="32"/>
    </row>
    <row r="23" spans="1:2" ht="15.75">
      <c r="A23" s="3" t="s">
        <v>19</v>
      </c>
      <c r="B23" s="32">
        <v>8442626252</v>
      </c>
    </row>
  </sheetData>
  <sheetProtection/>
  <dataValidations count="1">
    <dataValidation type="textLength" operator="lessThanOrEqual" allowBlank="1" showInputMessage="1" showErrorMessage="1" errorTitle="Ошибка" error="Допускается ввод не более 900 символов!" sqref="B19 B10 B12">
      <formula1>900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pane xSplit="4" ySplit="7" topLeftCell="E41" activePane="bottomRight" state="frozen"/>
      <selection pane="topLeft" activeCell="A1" sqref="A1"/>
      <selection pane="topRight" activeCell="E1" sqref="E1"/>
      <selection pane="bottomLeft" activeCell="A8" sqref="A8"/>
      <selection pane="bottomRight" activeCell="E30" sqref="E30"/>
    </sheetView>
  </sheetViews>
  <sheetFormatPr defaultColWidth="9.140625" defaultRowHeight="15"/>
  <cols>
    <col min="1" max="1" width="6.57421875" style="10" customWidth="1"/>
    <col min="2" max="2" width="31.00390625" style="10" customWidth="1"/>
    <col min="3" max="3" width="12.28125" style="10" customWidth="1"/>
    <col min="4" max="4" width="27.57421875" style="61" customWidth="1"/>
    <col min="5" max="5" width="34.421875" style="61" customWidth="1"/>
    <col min="6" max="6" width="24.140625" style="61" customWidth="1"/>
    <col min="7" max="7" width="9.140625" style="10" customWidth="1"/>
    <col min="8" max="9" width="9.57421875" style="10" bestFit="1" customWidth="1"/>
    <col min="10" max="16384" width="9.140625" style="10" customWidth="1"/>
  </cols>
  <sheetData>
    <row r="1" ht="54" customHeight="1">
      <c r="F1" s="63" t="s">
        <v>20</v>
      </c>
    </row>
    <row r="4" spans="1:6" ht="31.5" customHeight="1">
      <c r="A4" s="80" t="s">
        <v>21</v>
      </c>
      <c r="B4" s="81"/>
      <c r="C4" s="81"/>
      <c r="D4" s="81"/>
      <c r="E4" s="81"/>
      <c r="F4" s="81"/>
    </row>
    <row r="6" spans="4:8" ht="15.75">
      <c r="D6" s="62">
        <f>D24-D31</f>
        <v>11252.969738188065</v>
      </c>
      <c r="E6" s="62">
        <f>E25+E30+E31+47.87</f>
        <v>3716.31</v>
      </c>
      <c r="F6" s="62">
        <f>F24-F31</f>
        <v>11890.611391426577</v>
      </c>
      <c r="H6" s="59"/>
    </row>
    <row r="7" spans="1:6" s="12" customFormat="1" ht="68.25" customHeight="1">
      <c r="A7" s="11" t="s">
        <v>22</v>
      </c>
      <c r="B7" s="11" t="s">
        <v>23</v>
      </c>
      <c r="C7" s="11" t="s">
        <v>24</v>
      </c>
      <c r="D7" s="64" t="s">
        <v>196</v>
      </c>
      <c r="E7" s="64" t="s">
        <v>197</v>
      </c>
      <c r="F7" s="64" t="s">
        <v>198</v>
      </c>
    </row>
    <row r="8" spans="1:6" s="13" customFormat="1" ht="42" customHeight="1">
      <c r="A8" s="20" t="s">
        <v>27</v>
      </c>
      <c r="B8" s="21" t="s">
        <v>28</v>
      </c>
      <c r="C8" s="20"/>
      <c r="D8" s="60"/>
      <c r="E8" s="60"/>
      <c r="F8" s="60"/>
    </row>
    <row r="9" spans="1:6" s="13" customFormat="1" ht="28.5" customHeight="1">
      <c r="A9" s="20" t="s">
        <v>29</v>
      </c>
      <c r="B9" s="21" t="s">
        <v>30</v>
      </c>
      <c r="C9" s="20" t="s">
        <v>31</v>
      </c>
      <c r="D9" s="60">
        <f>'[4]2.Тар. результат  '!$D$18</f>
        <v>7854.317</v>
      </c>
      <c r="E9" s="60">
        <f>E24</f>
        <v>3716.31</v>
      </c>
      <c r="F9" s="60">
        <f>F24</f>
        <v>22490.47658450195</v>
      </c>
    </row>
    <row r="10" spans="1:6" s="13" customFormat="1" ht="28.5" customHeight="1">
      <c r="A10" s="20" t="s">
        <v>32</v>
      </c>
      <c r="B10" s="21" t="s">
        <v>33</v>
      </c>
      <c r="C10" s="20" t="s">
        <v>31</v>
      </c>
      <c r="D10" s="60">
        <f>D9-D24</f>
        <v>-19461.672145324752</v>
      </c>
      <c r="E10" s="60">
        <f>E9-E24</f>
        <v>0</v>
      </c>
      <c r="F10" s="60">
        <f>F9-F24</f>
        <v>0</v>
      </c>
    </row>
    <row r="11" spans="1:6" s="13" customFormat="1" ht="59.25" customHeight="1">
      <c r="A11" s="20" t="s">
        <v>34</v>
      </c>
      <c r="B11" s="21" t="s">
        <v>35</v>
      </c>
      <c r="C11" s="20" t="s">
        <v>31</v>
      </c>
      <c r="D11" s="60">
        <f>D10+'[4]15.Т.№П1.18.2'!$G$18</f>
        <v>-17547.82943532475</v>
      </c>
      <c r="E11" s="60">
        <f>E10+350.2</f>
        <v>350.2</v>
      </c>
      <c r="F11" s="60">
        <f>F10+'[4]15.Т.№П1.18.2'!$I$18</f>
        <v>2957.6679999999997</v>
      </c>
    </row>
    <row r="12" spans="1:6" s="13" customFormat="1" ht="27.75" customHeight="1">
      <c r="A12" s="20" t="s">
        <v>36</v>
      </c>
      <c r="B12" s="21" t="s">
        <v>37</v>
      </c>
      <c r="C12" s="20" t="s">
        <v>31</v>
      </c>
      <c r="D12" s="60">
        <f>D10</f>
        <v>-19461.672145324752</v>
      </c>
      <c r="E12" s="60">
        <f>E10</f>
        <v>0</v>
      </c>
      <c r="F12" s="60">
        <f>F10</f>
        <v>0</v>
      </c>
    </row>
    <row r="13" spans="1:6" s="13" customFormat="1" ht="41.25" customHeight="1">
      <c r="A13" s="20" t="s">
        <v>38</v>
      </c>
      <c r="B13" s="21" t="s">
        <v>39</v>
      </c>
      <c r="C13" s="20"/>
      <c r="D13" s="65"/>
      <c r="E13" s="65"/>
      <c r="F13" s="65"/>
    </row>
    <row r="14" spans="1:6" s="13" customFormat="1" ht="110.25">
      <c r="A14" s="20" t="s">
        <v>40</v>
      </c>
      <c r="B14" s="21" t="s">
        <v>41</v>
      </c>
      <c r="C14" s="20" t="s">
        <v>42</v>
      </c>
      <c r="D14" s="60">
        <f>D10/D9*100</f>
        <v>-247.78312544966994</v>
      </c>
      <c r="E14" s="60">
        <f>E10/E9*100</f>
        <v>0</v>
      </c>
      <c r="F14" s="60">
        <f>F10/F9*100</f>
        <v>0</v>
      </c>
    </row>
    <row r="15" spans="1:6" s="13" customFormat="1" ht="58.5" customHeight="1">
      <c r="A15" s="20" t="s">
        <v>43</v>
      </c>
      <c r="B15" s="21" t="s">
        <v>44</v>
      </c>
      <c r="C15" s="20"/>
      <c r="D15" s="65"/>
      <c r="E15" s="65"/>
      <c r="F15" s="65"/>
    </row>
    <row r="16" spans="1:6" s="13" customFormat="1" ht="60.75" customHeight="1">
      <c r="A16" s="20" t="s">
        <v>45</v>
      </c>
      <c r="B16" s="21" t="s">
        <v>86</v>
      </c>
      <c r="C16" s="20" t="s">
        <v>46</v>
      </c>
      <c r="D16" s="65"/>
      <c r="E16" s="65"/>
      <c r="F16" s="65"/>
    </row>
    <row r="17" spans="1:6" s="13" customFormat="1" ht="39.75" customHeight="1">
      <c r="A17" s="20" t="s">
        <v>47</v>
      </c>
      <c r="B17" s="21" t="s">
        <v>87</v>
      </c>
      <c r="C17" s="20" t="s">
        <v>48</v>
      </c>
      <c r="D17" s="65"/>
      <c r="E17" s="65"/>
      <c r="F17" s="65"/>
    </row>
    <row r="18" spans="1:6" s="14" customFormat="1" ht="24.75" customHeight="1">
      <c r="A18" s="23" t="s">
        <v>49</v>
      </c>
      <c r="B18" s="24" t="s">
        <v>88</v>
      </c>
      <c r="C18" s="23" t="s">
        <v>46</v>
      </c>
      <c r="D18" s="66">
        <v>13.493000000000002</v>
      </c>
      <c r="E18" s="66">
        <v>12.994999999999997</v>
      </c>
      <c r="F18" s="66">
        <v>11.709115333333335</v>
      </c>
    </row>
    <row r="19" spans="1:6" s="13" customFormat="1" ht="60" customHeight="1">
      <c r="A19" s="20" t="s">
        <v>50</v>
      </c>
      <c r="B19" s="21" t="s">
        <v>89</v>
      </c>
      <c r="C19" s="20" t="s">
        <v>51</v>
      </c>
      <c r="D19" s="67">
        <v>83322.312</v>
      </c>
      <c r="E19" s="67">
        <v>91764.288</v>
      </c>
      <c r="F19" s="67">
        <v>85857.14</v>
      </c>
    </row>
    <row r="20" spans="1:6" s="13" customFormat="1" ht="76.5" customHeight="1">
      <c r="A20" s="20" t="s">
        <v>52</v>
      </c>
      <c r="B20" s="21" t="s">
        <v>90</v>
      </c>
      <c r="C20" s="20" t="s">
        <v>53</v>
      </c>
      <c r="D20" s="67">
        <v>0</v>
      </c>
      <c r="E20" s="67">
        <v>0</v>
      </c>
      <c r="F20" s="67">
        <v>0</v>
      </c>
    </row>
    <row r="21" spans="1:6" s="13" customFormat="1" ht="93" customHeight="1">
      <c r="A21" s="20" t="s">
        <v>54</v>
      </c>
      <c r="B21" s="21" t="s">
        <v>91</v>
      </c>
      <c r="C21" s="20" t="s">
        <v>42</v>
      </c>
      <c r="D21" s="68" t="s">
        <v>191</v>
      </c>
      <c r="E21" s="68" t="s">
        <v>191</v>
      </c>
      <c r="F21" s="60">
        <v>3.469332894154172</v>
      </c>
    </row>
    <row r="22" spans="1:6" s="13" customFormat="1" ht="138" customHeight="1">
      <c r="A22" s="20" t="s">
        <v>55</v>
      </c>
      <c r="B22" s="21" t="s">
        <v>92</v>
      </c>
      <c r="C22" s="20"/>
      <c r="D22" s="64" t="s">
        <v>190</v>
      </c>
      <c r="E22" s="64" t="s">
        <v>194</v>
      </c>
      <c r="F22" s="64" t="s">
        <v>194</v>
      </c>
    </row>
    <row r="23" spans="1:6" s="13" customFormat="1" ht="92.25" customHeight="1">
      <c r="A23" s="20" t="s">
        <v>56</v>
      </c>
      <c r="B23" s="21" t="s">
        <v>93</v>
      </c>
      <c r="C23" s="20" t="s">
        <v>48</v>
      </c>
      <c r="D23" s="60"/>
      <c r="E23" s="60"/>
      <c r="F23" s="60"/>
    </row>
    <row r="24" spans="1:7" s="13" customFormat="1" ht="72" customHeight="1">
      <c r="A24" s="20" t="s">
        <v>57</v>
      </c>
      <c r="B24" s="21" t="s">
        <v>58</v>
      </c>
      <c r="C24" s="20"/>
      <c r="D24" s="60">
        <f>D25+D30+D31</f>
        <v>27315.98914532475</v>
      </c>
      <c r="E24" s="60">
        <f>E25+E30+47.87</f>
        <v>3716.31</v>
      </c>
      <c r="F24" s="60">
        <f>F25+F30+F31</f>
        <v>22490.47658450195</v>
      </c>
      <c r="G24" s="55"/>
    </row>
    <row r="25" spans="1:6" s="13" customFormat="1" ht="90" customHeight="1">
      <c r="A25" s="20" t="s">
        <v>59</v>
      </c>
      <c r="B25" s="21" t="s">
        <v>94</v>
      </c>
      <c r="C25" s="20" t="s">
        <v>31</v>
      </c>
      <c r="D25" s="60">
        <f>'[2]15.Т.№П1.18.2'!$I$24+'[2]15.Т.№П1.18.2'!$I$27+D27+D28+D29</f>
        <v>8010.079536118776</v>
      </c>
      <c r="E25" s="60">
        <v>2861.51</v>
      </c>
      <c r="F25" s="60">
        <f>'[4]15.Т.№П1.18.2'!$I$24+'[4]15.Т.№П1.18.2'!$I$27+F27+F28+F29</f>
        <v>7413.139874017368</v>
      </c>
    </row>
    <row r="26" spans="1:6" s="13" customFormat="1" ht="27" customHeight="1">
      <c r="A26" s="20"/>
      <c r="B26" s="21" t="s">
        <v>60</v>
      </c>
      <c r="C26" s="20"/>
      <c r="D26" s="60"/>
      <c r="E26" s="60"/>
      <c r="F26" s="60"/>
    </row>
    <row r="27" spans="1:6" s="13" customFormat="1" ht="27" customHeight="1">
      <c r="A27" s="20"/>
      <c r="B27" s="21" t="s">
        <v>61</v>
      </c>
      <c r="C27" s="20"/>
      <c r="D27" s="60">
        <v>4285.45</v>
      </c>
      <c r="E27" s="60">
        <v>1522.44</v>
      </c>
      <c r="F27" s="60">
        <f>'[3]9.Т.№П1.16.'!$K$52</f>
        <v>4727.003399895002</v>
      </c>
    </row>
    <row r="28" spans="1:6" s="13" customFormat="1" ht="27" customHeight="1">
      <c r="A28" s="20"/>
      <c r="B28" s="21" t="s">
        <v>62</v>
      </c>
      <c r="C28" s="20"/>
      <c r="D28" s="60">
        <v>1614.7812300000005</v>
      </c>
      <c r="E28" s="60">
        <v>288.58</v>
      </c>
      <c r="F28" s="60">
        <v>1746.5473783680006</v>
      </c>
    </row>
    <row r="29" spans="1:6" s="13" customFormat="1" ht="27" customHeight="1">
      <c r="A29" s="20"/>
      <c r="B29" s="21" t="s">
        <v>63</v>
      </c>
      <c r="C29" s="20"/>
      <c r="D29" s="60">
        <v>105.85602499999962</v>
      </c>
      <c r="E29" s="60">
        <v>0</v>
      </c>
      <c r="F29" s="60">
        <v>114.49387663999958</v>
      </c>
    </row>
    <row r="30" spans="1:9" s="13" customFormat="1" ht="85.5" customHeight="1">
      <c r="A30" s="20" t="s">
        <v>64</v>
      </c>
      <c r="B30" s="21" t="s">
        <v>95</v>
      </c>
      <c r="C30" s="20" t="s">
        <v>31</v>
      </c>
      <c r="D30" s="60">
        <f>'[2]15.Т.№П1.18.2'!$I$14+'[2]15.Т.№П1.18.2'!$I$18</f>
        <v>3242.8902020692894</v>
      </c>
      <c r="E30" s="60">
        <v>806.93</v>
      </c>
      <c r="F30" s="60">
        <f>'[4]15.Т.№П1.18.2'!$I$14+'[4]15.Т.№П1.18.2'!$I$18</f>
        <v>4477.47151740921</v>
      </c>
      <c r="G30" s="56"/>
      <c r="H30" s="58"/>
      <c r="I30" s="57"/>
    </row>
    <row r="31" spans="1:6" s="13" customFormat="1" ht="67.5" customHeight="1">
      <c r="A31" s="20" t="s">
        <v>65</v>
      </c>
      <c r="B31" s="21" t="s">
        <v>195</v>
      </c>
      <c r="C31" s="20" t="s">
        <v>31</v>
      </c>
      <c r="D31" s="60">
        <f>'[2]2.Тар. результат  '!$I$12</f>
        <v>16063.019407136686</v>
      </c>
      <c r="E31" s="65"/>
      <c r="F31" s="60">
        <v>10599.865193075373</v>
      </c>
    </row>
    <row r="32" spans="1:6" s="13" customFormat="1" ht="43.5" customHeight="1">
      <c r="A32" s="20" t="s">
        <v>66</v>
      </c>
      <c r="B32" s="21" t="s">
        <v>67</v>
      </c>
      <c r="C32" s="20" t="s">
        <v>31</v>
      </c>
      <c r="D32" s="60"/>
      <c r="E32" s="60"/>
      <c r="F32" s="60"/>
    </row>
    <row r="33" spans="1:6" s="13" customFormat="1" ht="70.5" customHeight="1">
      <c r="A33" s="20" t="s">
        <v>68</v>
      </c>
      <c r="B33" s="21" t="s">
        <v>69</v>
      </c>
      <c r="C33" s="20"/>
      <c r="D33" s="69"/>
      <c r="E33" s="69"/>
      <c r="F33" s="69"/>
    </row>
    <row r="34" spans="1:6" s="13" customFormat="1" ht="27" customHeight="1">
      <c r="A34" s="20"/>
      <c r="B34" s="25" t="s">
        <v>70</v>
      </c>
      <c r="C34" s="20"/>
      <c r="D34" s="60"/>
      <c r="E34" s="60"/>
      <c r="F34" s="60"/>
    </row>
    <row r="35" spans="1:6" s="13" customFormat="1" ht="30.75" customHeight="1">
      <c r="A35" s="20"/>
      <c r="B35" s="21" t="s">
        <v>96</v>
      </c>
      <c r="C35" s="20" t="s">
        <v>71</v>
      </c>
      <c r="D35" s="60">
        <v>895.2</v>
      </c>
      <c r="E35" s="60">
        <v>895.2</v>
      </c>
      <c r="F35" s="60">
        <v>895.2</v>
      </c>
    </row>
    <row r="36" spans="1:6" s="13" customFormat="1" ht="47.25">
      <c r="A36" s="20"/>
      <c r="B36" s="21" t="s">
        <v>97</v>
      </c>
      <c r="C36" s="20" t="s">
        <v>72</v>
      </c>
      <c r="D36" s="60">
        <f>D24/D35</f>
        <v>30.51383952784266</v>
      </c>
      <c r="E36" s="60">
        <f>E24/E35</f>
        <v>4.151373994638069</v>
      </c>
      <c r="F36" s="60">
        <f>F24/F35</f>
        <v>25.123409946941408</v>
      </c>
    </row>
    <row r="37" spans="1:6" s="13" customFormat="1" ht="72.75" customHeight="1">
      <c r="A37" s="20" t="s">
        <v>73</v>
      </c>
      <c r="B37" s="21" t="s">
        <v>74</v>
      </c>
      <c r="C37" s="20"/>
      <c r="D37" s="60"/>
      <c r="E37" s="60"/>
      <c r="F37" s="60"/>
    </row>
    <row r="38" spans="1:6" s="13" customFormat="1" ht="41.25" customHeight="1">
      <c r="A38" s="20" t="s">
        <v>75</v>
      </c>
      <c r="B38" s="21" t="s">
        <v>76</v>
      </c>
      <c r="C38" s="20" t="s">
        <v>77</v>
      </c>
      <c r="D38" s="60">
        <v>13</v>
      </c>
      <c r="E38" s="60">
        <v>13</v>
      </c>
      <c r="F38" s="60">
        <v>13</v>
      </c>
    </row>
    <row r="39" spans="1:6" s="13" customFormat="1" ht="47.25">
      <c r="A39" s="20" t="s">
        <v>78</v>
      </c>
      <c r="B39" s="21" t="s">
        <v>79</v>
      </c>
      <c r="C39" s="20" t="s">
        <v>80</v>
      </c>
      <c r="D39" s="60">
        <f>(D27/D38)/12</f>
        <v>27.47083333333333</v>
      </c>
      <c r="E39" s="60">
        <f>(E27/E38)/12</f>
        <v>9.75923076923077</v>
      </c>
      <c r="F39" s="60">
        <f>(F27/F38)/12</f>
        <v>30.301303845480785</v>
      </c>
    </row>
    <row r="40" spans="1:6" s="13" customFormat="1" ht="104.25" customHeight="1">
      <c r="A40" s="20" t="s">
        <v>81</v>
      </c>
      <c r="B40" s="21" t="s">
        <v>82</v>
      </c>
      <c r="C40" s="20"/>
      <c r="D40" s="70"/>
      <c r="E40" s="70"/>
      <c r="F40" s="70"/>
    </row>
    <row r="41" spans="1:6" s="13" customFormat="1" ht="27" customHeight="1">
      <c r="A41" s="20"/>
      <c r="B41" s="25" t="s">
        <v>70</v>
      </c>
      <c r="C41" s="20"/>
      <c r="D41" s="60"/>
      <c r="E41" s="60"/>
      <c r="F41" s="60"/>
    </row>
    <row r="42" spans="1:6" s="13" customFormat="1" ht="64.5" customHeight="1">
      <c r="A42" s="20"/>
      <c r="B42" s="21" t="s">
        <v>83</v>
      </c>
      <c r="C42" s="20" t="s">
        <v>31</v>
      </c>
      <c r="D42" s="60">
        <v>100</v>
      </c>
      <c r="E42" s="60">
        <v>100</v>
      </c>
      <c r="F42" s="60">
        <v>100</v>
      </c>
    </row>
    <row r="43" spans="1:6" s="13" customFormat="1" ht="68.25" customHeight="1">
      <c r="A43" s="26"/>
      <c r="B43" s="27" t="s">
        <v>84</v>
      </c>
      <c r="C43" s="26" t="s">
        <v>31</v>
      </c>
      <c r="D43" s="71">
        <v>0</v>
      </c>
      <c r="E43" s="71">
        <v>0</v>
      </c>
      <c r="F43" s="71">
        <v>0</v>
      </c>
    </row>
    <row r="44" spans="1:6" s="16" customFormat="1" ht="19.5" customHeight="1">
      <c r="A44" s="15" t="s">
        <v>98</v>
      </c>
      <c r="D44" s="72"/>
      <c r="E44" s="72"/>
      <c r="F44" s="72"/>
    </row>
    <row r="45" spans="1:6" s="16" customFormat="1" ht="15.75">
      <c r="A45" s="15" t="s">
        <v>99</v>
      </c>
      <c r="D45" s="72"/>
      <c r="E45" s="72"/>
      <c r="F45" s="72"/>
    </row>
    <row r="46" spans="1:6" s="16" customFormat="1" ht="15.75">
      <c r="A46" s="15" t="s">
        <v>100</v>
      </c>
      <c r="D46" s="72"/>
      <c r="E46" s="72"/>
      <c r="F46" s="72"/>
    </row>
    <row r="47" spans="1:6" s="16" customFormat="1" ht="15.75">
      <c r="A47" s="15" t="s">
        <v>101</v>
      </c>
      <c r="D47" s="72"/>
      <c r="E47" s="72"/>
      <c r="F47" s="72"/>
    </row>
  </sheetData>
  <sheetProtection/>
  <mergeCells count="1">
    <mergeCell ref="A4:F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3" r:id="rId1"/>
</worksheet>
</file>

<file path=xl/worksheets/sheet4.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B1">
      <selection activeCell="F22" sqref="F22"/>
    </sheetView>
  </sheetViews>
  <sheetFormatPr defaultColWidth="9.140625" defaultRowHeight="15"/>
  <cols>
    <col min="1" max="1" width="7.7109375" style="10" customWidth="1"/>
    <col min="2" max="2" width="45.00390625" style="10" customWidth="1"/>
    <col min="3" max="3" width="17.00390625" style="10" customWidth="1"/>
    <col min="4" max="8" width="9.7109375" style="10" customWidth="1"/>
    <col min="9" max="9" width="10.421875" style="10" customWidth="1"/>
    <col min="10" max="10" width="9.140625" style="10" customWidth="1"/>
    <col min="11" max="15" width="0" style="10" hidden="1" customWidth="1"/>
    <col min="16" max="16384" width="9.140625" style="10" customWidth="1"/>
  </cols>
  <sheetData>
    <row r="1" spans="7:9" ht="54" customHeight="1">
      <c r="G1" s="82" t="s">
        <v>107</v>
      </c>
      <c r="H1" s="82"/>
      <c r="I1" s="82"/>
    </row>
    <row r="5" spans="1:9" ht="16.5">
      <c r="A5" s="80" t="s">
        <v>108</v>
      </c>
      <c r="B5" s="80"/>
      <c r="C5" s="80"/>
      <c r="D5" s="80"/>
      <c r="E5" s="80"/>
      <c r="F5" s="80"/>
      <c r="G5" s="80"/>
      <c r="H5" s="80"/>
      <c r="I5" s="80"/>
    </row>
    <row r="8" spans="1:9" s="18" customFormat="1" ht="60.75" customHeight="1">
      <c r="A8" s="83" t="s">
        <v>22</v>
      </c>
      <c r="B8" s="84" t="s">
        <v>23</v>
      </c>
      <c r="C8" s="84" t="s">
        <v>109</v>
      </c>
      <c r="D8" s="84" t="s">
        <v>110</v>
      </c>
      <c r="E8" s="84"/>
      <c r="F8" s="84" t="s">
        <v>111</v>
      </c>
      <c r="G8" s="84"/>
      <c r="H8" s="84" t="s">
        <v>112</v>
      </c>
      <c r="I8" s="84"/>
    </row>
    <row r="9" spans="1:9" s="19" customFormat="1" ht="30" customHeight="1">
      <c r="A9" s="83"/>
      <c r="B9" s="84"/>
      <c r="C9" s="84"/>
      <c r="D9" s="17" t="s">
        <v>113</v>
      </c>
      <c r="E9" s="17" t="s">
        <v>114</v>
      </c>
      <c r="F9" s="17" t="s">
        <v>113</v>
      </c>
      <c r="G9" s="17" t="s">
        <v>114</v>
      </c>
      <c r="H9" s="17" t="s">
        <v>113</v>
      </c>
      <c r="I9" s="17" t="s">
        <v>114</v>
      </c>
    </row>
    <row r="10" spans="1:9" s="19" customFormat="1" ht="39" customHeight="1">
      <c r="A10" s="28" t="s">
        <v>27</v>
      </c>
      <c r="B10" s="29" t="s">
        <v>115</v>
      </c>
      <c r="C10" s="28"/>
      <c r="D10" s="30"/>
      <c r="E10" s="30"/>
      <c r="F10" s="30"/>
      <c r="G10" s="30"/>
      <c r="H10" s="30"/>
      <c r="I10" s="30"/>
    </row>
    <row r="11" spans="1:9" s="19" customFormat="1" ht="39" customHeight="1">
      <c r="A11" s="28" t="s">
        <v>29</v>
      </c>
      <c r="B11" s="29" t="s">
        <v>116</v>
      </c>
      <c r="C11" s="28"/>
      <c r="D11" s="30"/>
      <c r="E11" s="30"/>
      <c r="F11" s="30"/>
      <c r="G11" s="30"/>
      <c r="H11" s="30"/>
      <c r="I11" s="30"/>
    </row>
    <row r="12" spans="1:9" s="19" customFormat="1" ht="173.25" customHeight="1">
      <c r="A12" s="28"/>
      <c r="B12" s="29" t="s">
        <v>117</v>
      </c>
      <c r="C12" s="28" t="s">
        <v>118</v>
      </c>
      <c r="D12" s="30"/>
      <c r="E12" s="30"/>
      <c r="F12" s="30"/>
      <c r="G12" s="30"/>
      <c r="H12" s="30"/>
      <c r="I12" s="30"/>
    </row>
    <row r="13" spans="1:9" s="19" customFormat="1" ht="169.5" customHeight="1">
      <c r="A13" s="28"/>
      <c r="B13" s="29" t="s">
        <v>119</v>
      </c>
      <c r="C13" s="28" t="s">
        <v>120</v>
      </c>
      <c r="D13" s="30"/>
      <c r="E13" s="30"/>
      <c r="F13" s="30"/>
      <c r="G13" s="30"/>
      <c r="H13" s="30"/>
      <c r="I13" s="30"/>
    </row>
    <row r="14" spans="1:9" s="19" customFormat="1" ht="39" customHeight="1">
      <c r="A14" s="28" t="s">
        <v>32</v>
      </c>
      <c r="B14" s="29" t="s">
        <v>121</v>
      </c>
      <c r="C14" s="28"/>
      <c r="D14" s="30"/>
      <c r="E14" s="30"/>
      <c r="F14" s="30"/>
      <c r="G14" s="30"/>
      <c r="H14" s="30"/>
      <c r="I14" s="30"/>
    </row>
    <row r="15" spans="1:9" s="19" customFormat="1" ht="25.5" customHeight="1">
      <c r="A15" s="28"/>
      <c r="B15" s="29" t="s">
        <v>122</v>
      </c>
      <c r="C15" s="28"/>
      <c r="D15" s="30"/>
      <c r="E15" s="30"/>
      <c r="F15" s="30"/>
      <c r="G15" s="30"/>
      <c r="H15" s="30"/>
      <c r="I15" s="30"/>
    </row>
    <row r="16" spans="1:14" s="19" customFormat="1" ht="25.5" customHeight="1">
      <c r="A16" s="28"/>
      <c r="B16" s="29" t="s">
        <v>123</v>
      </c>
      <c r="C16" s="28" t="s">
        <v>118</v>
      </c>
      <c r="D16" s="86">
        <v>14334.68</v>
      </c>
      <c r="E16" s="86">
        <v>14334.68</v>
      </c>
      <c r="F16" s="86">
        <v>12977.7</v>
      </c>
      <c r="G16" s="86">
        <f>F16</f>
        <v>12977.7</v>
      </c>
      <c r="H16" s="87">
        <v>23791.51050874521</v>
      </c>
      <c r="I16" s="87">
        <f>H16</f>
        <v>23791.51050874521</v>
      </c>
      <c r="K16" s="19">
        <f>H16/G16</f>
        <v>1.833260940593881</v>
      </c>
      <c r="L16" s="19">
        <v>1.423008</v>
      </c>
      <c r="M16" s="19">
        <f>L16*I16</f>
        <v>33855.5097860285</v>
      </c>
      <c r="N16" s="19">
        <f>M16*L16</f>
        <v>48176.66126959685</v>
      </c>
    </row>
    <row r="17" spans="1:14" s="19" customFormat="1" ht="38.25" customHeight="1">
      <c r="A17" s="28"/>
      <c r="B17" s="29" t="s">
        <v>124</v>
      </c>
      <c r="C17" s="28" t="s">
        <v>120</v>
      </c>
      <c r="D17" s="86">
        <v>101.83</v>
      </c>
      <c r="E17" s="86">
        <v>101.83</v>
      </c>
      <c r="F17" s="86">
        <v>106.48</v>
      </c>
      <c r="G17" s="86">
        <f>F17</f>
        <v>106.48</v>
      </c>
      <c r="H17" s="87">
        <v>162.74487300120006</v>
      </c>
      <c r="I17" s="87">
        <f>H17</f>
        <v>162.74487300120006</v>
      </c>
      <c r="K17" s="19">
        <f>H17/G17</f>
        <v>1.5284078982081146</v>
      </c>
      <c r="L17" s="19">
        <v>1.208992</v>
      </c>
      <c r="M17" s="19">
        <f>L17*I17</f>
        <v>196.75724949946687</v>
      </c>
      <c r="N17" s="19">
        <f>M17*L17</f>
        <v>237.87794058685947</v>
      </c>
    </row>
    <row r="18" spans="1:14" s="19" customFormat="1" ht="25.5" customHeight="1">
      <c r="A18" s="28"/>
      <c r="B18" s="29" t="s">
        <v>125</v>
      </c>
      <c r="C18" s="28" t="s">
        <v>120</v>
      </c>
      <c r="D18" s="86">
        <v>138.04</v>
      </c>
      <c r="E18" s="86">
        <v>138.04</v>
      </c>
      <c r="F18" s="86">
        <v>138.03</v>
      </c>
      <c r="G18" s="86">
        <f>F18</f>
        <v>138.03</v>
      </c>
      <c r="H18" s="86">
        <v>215.411</v>
      </c>
      <c r="I18" s="86">
        <f>H18</f>
        <v>215.411</v>
      </c>
      <c r="K18" s="19">
        <f>H18/G18</f>
        <v>1.5606100123161633</v>
      </c>
      <c r="L18" s="19">
        <v>1.249291</v>
      </c>
      <c r="M18" s="19">
        <f>L18*I18</f>
        <v>269.111023601</v>
      </c>
      <c r="N18" s="19">
        <f>M18*L18</f>
        <v>336.19797978551685</v>
      </c>
    </row>
    <row r="19" spans="1:9" s="19" customFormat="1" ht="40.5" customHeight="1">
      <c r="A19" s="28" t="s">
        <v>38</v>
      </c>
      <c r="B19" s="29" t="s">
        <v>126</v>
      </c>
      <c r="C19" s="28" t="s">
        <v>120</v>
      </c>
      <c r="D19" s="30"/>
      <c r="E19" s="30"/>
      <c r="F19" s="30"/>
      <c r="G19" s="30"/>
      <c r="H19" s="30"/>
      <c r="I19" s="30"/>
    </row>
    <row r="20" spans="1:9" s="19" customFormat="1" ht="25.5" customHeight="1">
      <c r="A20" s="28" t="s">
        <v>43</v>
      </c>
      <c r="B20" s="29" t="s">
        <v>127</v>
      </c>
      <c r="C20" s="28"/>
      <c r="D20" s="30"/>
      <c r="E20" s="30"/>
      <c r="F20" s="30"/>
      <c r="G20" s="30"/>
      <c r="H20" s="30"/>
      <c r="I20" s="30"/>
    </row>
    <row r="21" spans="1:9" s="19" customFormat="1" ht="54" customHeight="1">
      <c r="A21" s="28" t="s">
        <v>45</v>
      </c>
      <c r="B21" s="29" t="s">
        <v>128</v>
      </c>
      <c r="C21" s="28" t="s">
        <v>120</v>
      </c>
      <c r="D21" s="30"/>
      <c r="E21" s="30"/>
      <c r="F21" s="30"/>
      <c r="G21" s="30"/>
      <c r="H21" s="30"/>
      <c r="I21" s="30"/>
    </row>
    <row r="22" spans="1:9" s="19" customFormat="1" ht="66.75" customHeight="1">
      <c r="A22" s="28" t="s">
        <v>47</v>
      </c>
      <c r="B22" s="29" t="s">
        <v>129</v>
      </c>
      <c r="C22" s="28" t="s">
        <v>120</v>
      </c>
      <c r="D22" s="30"/>
      <c r="E22" s="30"/>
      <c r="F22" s="30"/>
      <c r="G22" s="30"/>
      <c r="H22" s="30"/>
      <c r="I22" s="30"/>
    </row>
    <row r="23" spans="1:9" s="19" customFormat="1" ht="27" customHeight="1">
      <c r="A23" s="28" t="s">
        <v>49</v>
      </c>
      <c r="B23" s="29" t="s">
        <v>130</v>
      </c>
      <c r="C23" s="28" t="s">
        <v>42</v>
      </c>
      <c r="D23" s="30"/>
      <c r="E23" s="30"/>
      <c r="F23" s="30"/>
      <c r="G23" s="30"/>
      <c r="H23" s="30"/>
      <c r="I23" s="30"/>
    </row>
    <row r="24" spans="1:9" s="19" customFormat="1" ht="27" customHeight="1">
      <c r="A24" s="28"/>
      <c r="B24" s="29" t="s">
        <v>102</v>
      </c>
      <c r="C24" s="28" t="s">
        <v>42</v>
      </c>
      <c r="D24" s="30"/>
      <c r="E24" s="30"/>
      <c r="F24" s="30"/>
      <c r="G24" s="30"/>
      <c r="H24" s="30"/>
      <c r="I24" s="30"/>
    </row>
    <row r="25" spans="1:9" s="19" customFormat="1" ht="27" customHeight="1">
      <c r="A25" s="28"/>
      <c r="B25" s="29" t="s">
        <v>103</v>
      </c>
      <c r="C25" s="28" t="s">
        <v>42</v>
      </c>
      <c r="D25" s="30"/>
      <c r="E25" s="30"/>
      <c r="F25" s="30"/>
      <c r="G25" s="30"/>
      <c r="H25" s="30"/>
      <c r="I25" s="30"/>
    </row>
    <row r="26" spans="1:9" s="19" customFormat="1" ht="27" customHeight="1">
      <c r="A26" s="28"/>
      <c r="B26" s="29" t="s">
        <v>104</v>
      </c>
      <c r="C26" s="28" t="s">
        <v>42</v>
      </c>
      <c r="D26" s="30"/>
      <c r="E26" s="30"/>
      <c r="F26" s="30"/>
      <c r="G26" s="30"/>
      <c r="H26" s="30"/>
      <c r="I26" s="30"/>
    </row>
    <row r="27" spans="1:9" s="19" customFormat="1" ht="27" customHeight="1">
      <c r="A27" s="28"/>
      <c r="B27" s="29" t="s">
        <v>105</v>
      </c>
      <c r="C27" s="28" t="s">
        <v>42</v>
      </c>
      <c r="D27" s="30"/>
      <c r="E27" s="30"/>
      <c r="F27" s="30"/>
      <c r="G27" s="30"/>
      <c r="H27" s="30"/>
      <c r="I27" s="30"/>
    </row>
    <row r="28" spans="1:9" s="19" customFormat="1" ht="27" customHeight="1">
      <c r="A28" s="28" t="s">
        <v>57</v>
      </c>
      <c r="B28" s="29" t="s">
        <v>131</v>
      </c>
      <c r="C28" s="28" t="s">
        <v>42</v>
      </c>
      <c r="D28" s="30"/>
      <c r="E28" s="30"/>
      <c r="F28" s="30"/>
      <c r="G28" s="30"/>
      <c r="H28" s="30"/>
      <c r="I28" s="30"/>
    </row>
    <row r="29" spans="1:9" s="19" customFormat="1" ht="27" customHeight="1">
      <c r="A29" s="28" t="s">
        <v>59</v>
      </c>
      <c r="B29" s="29" t="s">
        <v>132</v>
      </c>
      <c r="C29" s="28" t="s">
        <v>133</v>
      </c>
      <c r="D29" s="30"/>
      <c r="E29" s="30"/>
      <c r="F29" s="30"/>
      <c r="G29" s="30"/>
      <c r="H29" s="30"/>
      <c r="I29" s="30"/>
    </row>
    <row r="30" spans="1:9" s="19" customFormat="1" ht="27" customHeight="1">
      <c r="A30" s="28"/>
      <c r="B30" s="29" t="s">
        <v>134</v>
      </c>
      <c r="C30" s="28" t="s">
        <v>133</v>
      </c>
      <c r="D30" s="30"/>
      <c r="E30" s="30"/>
      <c r="F30" s="30"/>
      <c r="G30" s="30"/>
      <c r="H30" s="30"/>
      <c r="I30" s="30"/>
    </row>
    <row r="31" spans="1:9" s="19" customFormat="1" ht="27" customHeight="1">
      <c r="A31" s="28" t="s">
        <v>64</v>
      </c>
      <c r="B31" s="29" t="s">
        <v>135</v>
      </c>
      <c r="C31" s="28" t="s">
        <v>118</v>
      </c>
      <c r="D31" s="30"/>
      <c r="E31" s="30"/>
      <c r="F31" s="30"/>
      <c r="G31" s="30"/>
      <c r="H31" s="30"/>
      <c r="I31" s="30"/>
    </row>
    <row r="32" spans="1:9" s="19" customFormat="1" ht="40.5" customHeight="1">
      <c r="A32" s="28" t="s">
        <v>65</v>
      </c>
      <c r="B32" s="29" t="s">
        <v>136</v>
      </c>
      <c r="C32" s="28" t="s">
        <v>137</v>
      </c>
      <c r="D32" s="30"/>
      <c r="E32" s="30"/>
      <c r="F32" s="30"/>
      <c r="G32" s="30"/>
      <c r="H32" s="30"/>
      <c r="I32" s="30"/>
    </row>
    <row r="33" spans="1:9" s="19" customFormat="1" ht="27" customHeight="1">
      <c r="A33" s="28" t="s">
        <v>138</v>
      </c>
      <c r="B33" s="29" t="s">
        <v>139</v>
      </c>
      <c r="C33" s="28" t="s">
        <v>137</v>
      </c>
      <c r="D33" s="30"/>
      <c r="E33" s="30"/>
      <c r="F33" s="30"/>
      <c r="G33" s="30"/>
      <c r="H33" s="30"/>
      <c r="I33" s="30"/>
    </row>
    <row r="34" spans="1:9" s="19" customFormat="1" ht="27" customHeight="1">
      <c r="A34" s="28" t="s">
        <v>140</v>
      </c>
      <c r="B34" s="29" t="s">
        <v>141</v>
      </c>
      <c r="C34" s="28" t="s">
        <v>137</v>
      </c>
      <c r="D34" s="30"/>
      <c r="E34" s="30"/>
      <c r="F34" s="30"/>
      <c r="G34" s="30"/>
      <c r="H34" s="30"/>
      <c r="I34" s="30"/>
    </row>
    <row r="35" spans="1:9" s="19" customFormat="1" ht="27" customHeight="1">
      <c r="A35" s="28"/>
      <c r="B35" s="29" t="s">
        <v>142</v>
      </c>
      <c r="C35" s="28" t="s">
        <v>137</v>
      </c>
      <c r="D35" s="30"/>
      <c r="E35" s="30"/>
      <c r="F35" s="30"/>
      <c r="G35" s="30"/>
      <c r="H35" s="30"/>
      <c r="I35" s="30"/>
    </row>
    <row r="36" spans="1:9" s="19" customFormat="1" ht="27" customHeight="1">
      <c r="A36" s="28"/>
      <c r="B36" s="29" t="s">
        <v>143</v>
      </c>
      <c r="C36" s="28" t="s">
        <v>137</v>
      </c>
      <c r="D36" s="30"/>
      <c r="E36" s="30"/>
      <c r="F36" s="30"/>
      <c r="G36" s="30"/>
      <c r="H36" s="30"/>
      <c r="I36" s="30"/>
    </row>
    <row r="37" spans="1:9" s="19" customFormat="1" ht="27" customHeight="1">
      <c r="A37" s="28"/>
      <c r="B37" s="29" t="s">
        <v>144</v>
      </c>
      <c r="C37" s="28" t="s">
        <v>137</v>
      </c>
      <c r="D37" s="30"/>
      <c r="E37" s="30"/>
      <c r="F37" s="30"/>
      <c r="G37" s="30"/>
      <c r="H37" s="30"/>
      <c r="I37" s="30"/>
    </row>
    <row r="38" spans="1:9" s="19" customFormat="1" ht="27" customHeight="1">
      <c r="A38" s="28"/>
      <c r="B38" s="29" t="s">
        <v>145</v>
      </c>
      <c r="C38" s="28" t="s">
        <v>137</v>
      </c>
      <c r="D38" s="30"/>
      <c r="E38" s="30"/>
      <c r="F38" s="30"/>
      <c r="G38" s="30"/>
      <c r="H38" s="30"/>
      <c r="I38" s="30"/>
    </row>
    <row r="39" spans="1:9" s="19" customFormat="1" ht="27" customHeight="1">
      <c r="A39" s="28" t="s">
        <v>146</v>
      </c>
      <c r="B39" s="29" t="s">
        <v>147</v>
      </c>
      <c r="C39" s="28" t="s">
        <v>137</v>
      </c>
      <c r="D39" s="30"/>
      <c r="E39" s="30"/>
      <c r="F39" s="30"/>
      <c r="G39" s="30"/>
      <c r="H39" s="30"/>
      <c r="I39" s="30"/>
    </row>
    <row r="40" spans="1:9" s="19" customFormat="1" ht="27" customHeight="1">
      <c r="A40" s="28" t="s">
        <v>66</v>
      </c>
      <c r="B40" s="29" t="s">
        <v>148</v>
      </c>
      <c r="C40" s="28"/>
      <c r="D40" s="30"/>
      <c r="E40" s="30"/>
      <c r="F40" s="30"/>
      <c r="G40" s="30"/>
      <c r="H40" s="30"/>
      <c r="I40" s="30"/>
    </row>
    <row r="41" spans="1:9" s="19" customFormat="1" ht="27" customHeight="1">
      <c r="A41" s="28" t="s">
        <v>68</v>
      </c>
      <c r="B41" s="29" t="s">
        <v>149</v>
      </c>
      <c r="C41" s="28" t="s">
        <v>150</v>
      </c>
      <c r="D41" s="30"/>
      <c r="E41" s="30"/>
      <c r="F41" s="30"/>
      <c r="G41" s="30"/>
      <c r="H41" s="30"/>
      <c r="I41" s="30"/>
    </row>
    <row r="42" spans="1:9" s="19" customFormat="1" ht="27" customHeight="1">
      <c r="A42" s="28" t="s">
        <v>151</v>
      </c>
      <c r="B42" s="29" t="s">
        <v>152</v>
      </c>
      <c r="C42" s="28" t="s">
        <v>137</v>
      </c>
      <c r="D42" s="30"/>
      <c r="E42" s="30"/>
      <c r="F42" s="30"/>
      <c r="G42" s="30"/>
      <c r="H42" s="30"/>
      <c r="I42" s="30"/>
    </row>
    <row r="43" spans="1:9" s="19" customFormat="1" ht="27" customHeight="1">
      <c r="A43" s="28" t="s">
        <v>153</v>
      </c>
      <c r="B43" s="29" t="s">
        <v>154</v>
      </c>
      <c r="C43" s="28" t="s">
        <v>155</v>
      </c>
      <c r="D43" s="30"/>
      <c r="E43" s="30"/>
      <c r="F43" s="30"/>
      <c r="G43" s="30"/>
      <c r="H43" s="30"/>
      <c r="I43" s="30"/>
    </row>
    <row r="44" spans="1:9" s="19" customFormat="1" ht="27" customHeight="1">
      <c r="A44" s="28"/>
      <c r="B44" s="29" t="s">
        <v>156</v>
      </c>
      <c r="C44" s="28" t="s">
        <v>155</v>
      </c>
      <c r="D44" s="30"/>
      <c r="E44" s="30"/>
      <c r="F44" s="30"/>
      <c r="G44" s="30"/>
      <c r="H44" s="30"/>
      <c r="I44" s="30"/>
    </row>
    <row r="45" spans="1:9" s="19" customFormat="1" ht="27" customHeight="1">
      <c r="A45" s="28"/>
      <c r="B45" s="29" t="s">
        <v>157</v>
      </c>
      <c r="C45" s="28" t="s">
        <v>155</v>
      </c>
      <c r="D45" s="30"/>
      <c r="E45" s="30"/>
      <c r="F45" s="30"/>
      <c r="G45" s="30"/>
      <c r="H45" s="30"/>
      <c r="I45" s="30"/>
    </row>
    <row r="46" s="16" customFormat="1" ht="17.25" customHeight="1">
      <c r="A46" s="15" t="s">
        <v>106</v>
      </c>
    </row>
  </sheetData>
  <sheetProtection/>
  <mergeCells count="8">
    <mergeCell ref="G1:I1"/>
    <mergeCell ref="A5:I5"/>
    <mergeCell ref="A8:A9"/>
    <mergeCell ref="B8:B9"/>
    <mergeCell ref="C8:C9"/>
    <mergeCell ref="D8:E8"/>
    <mergeCell ref="F8:G8"/>
    <mergeCell ref="H8:I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5" r:id="rId1"/>
</worksheet>
</file>

<file path=xl/worksheets/sheet5.xml><?xml version="1.0" encoding="utf-8"?>
<worksheet xmlns="http://schemas.openxmlformats.org/spreadsheetml/2006/main" xmlns:r="http://schemas.openxmlformats.org/officeDocument/2006/relationships">
  <dimension ref="A1:D8"/>
  <sheetViews>
    <sheetView zoomScalePageLayoutView="0" workbookViewId="0" topLeftCell="A1">
      <selection activeCell="D6" sqref="D6"/>
    </sheetView>
  </sheetViews>
  <sheetFormatPr defaultColWidth="9.140625" defaultRowHeight="15"/>
  <cols>
    <col min="1" max="1" width="40.00390625" style="0" customWidth="1"/>
    <col min="2" max="2" width="25.421875" style="0" customWidth="1"/>
    <col min="3" max="3" width="20.421875" style="0" customWidth="1"/>
    <col min="4" max="4" width="28.421875" style="0" customWidth="1"/>
  </cols>
  <sheetData>
    <row r="1" spans="2:4" ht="108" customHeight="1">
      <c r="B1" s="11" t="s">
        <v>25</v>
      </c>
      <c r="C1" s="11" t="s">
        <v>85</v>
      </c>
      <c r="D1" s="11" t="s">
        <v>26</v>
      </c>
    </row>
    <row r="2" spans="1:4" ht="15.75">
      <c r="A2" t="s">
        <v>158</v>
      </c>
      <c r="B2" s="22">
        <v>10</v>
      </c>
      <c r="C2" s="22">
        <v>10</v>
      </c>
      <c r="D2" s="22">
        <v>10</v>
      </c>
    </row>
    <row r="3" ht="15">
      <c r="A3" t="s">
        <v>159</v>
      </c>
    </row>
    <row r="4" ht="15">
      <c r="A4" t="s">
        <v>160</v>
      </c>
    </row>
    <row r="5" ht="15">
      <c r="A5" t="s">
        <v>161</v>
      </c>
    </row>
    <row r="6" spans="1:4" ht="15.75">
      <c r="A6" t="s">
        <v>162</v>
      </c>
      <c r="B6" s="53">
        <f>'[1]свод'!$F$71</f>
        <v>2102.02</v>
      </c>
      <c r="C6" s="33">
        <f>'[1]свод'!$G$71</f>
        <v>1935.95</v>
      </c>
      <c r="D6" s="53">
        <f>'[1]свод'!$I$71</f>
        <v>1446.8425</v>
      </c>
    </row>
    <row r="7" spans="1:4" ht="15.75">
      <c r="A7" t="s">
        <v>164</v>
      </c>
      <c r="B7" s="53">
        <f>B6</f>
        <v>2102.02</v>
      </c>
      <c r="C7" s="33">
        <f>C6</f>
        <v>1935.95</v>
      </c>
      <c r="D7" s="53">
        <f>D6</f>
        <v>1446.8425</v>
      </c>
    </row>
    <row r="8" spans="1:4" ht="15">
      <c r="A8" t="s">
        <v>163</v>
      </c>
      <c r="B8" s="53">
        <f>'[1]свод'!$F$85+'[1]свод'!$F$20</f>
        <v>2086.71</v>
      </c>
      <c r="C8" s="53">
        <f>'[1]свод'!$G$20+'[1]свод'!$G$85</f>
        <v>1906.47</v>
      </c>
      <c r="D8" s="53">
        <f>'[1]свод'!$I$85+'[1]свод'!$I$20</f>
        <v>2627.843872340425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2"/>
  <sheetViews>
    <sheetView zoomScalePageLayoutView="0" workbookViewId="0" topLeftCell="A1">
      <selection activeCell="C8" sqref="C8"/>
    </sheetView>
  </sheetViews>
  <sheetFormatPr defaultColWidth="9.140625" defaultRowHeight="15"/>
  <cols>
    <col min="1" max="1" width="74.140625" style="0" customWidth="1"/>
    <col min="2" max="2" width="19.00390625" style="0" customWidth="1"/>
    <col min="3" max="3" width="24.421875" style="0" customWidth="1"/>
  </cols>
  <sheetData>
    <row r="1" spans="1:3" ht="110.25" customHeight="1">
      <c r="A1" s="34" t="s">
        <v>166</v>
      </c>
      <c r="B1" s="35" t="s">
        <v>167</v>
      </c>
      <c r="C1" s="36" t="s">
        <v>192</v>
      </c>
    </row>
    <row r="2" spans="1:3" ht="47.25" customHeight="1">
      <c r="A2" s="37" t="s">
        <v>168</v>
      </c>
      <c r="B2" s="38" t="s">
        <v>169</v>
      </c>
      <c r="C2" s="39">
        <f>'прил 2'!F25</f>
        <v>7413.139874017368</v>
      </c>
    </row>
    <row r="3" spans="1:3" ht="47.25" customHeight="1">
      <c r="A3" s="37" t="s">
        <v>170</v>
      </c>
      <c r="B3" s="38" t="s">
        <v>171</v>
      </c>
      <c r="C3" s="40">
        <v>0.03</v>
      </c>
    </row>
    <row r="4" spans="1:3" ht="47.25" customHeight="1">
      <c r="A4" s="37" t="s">
        <v>172</v>
      </c>
      <c r="B4" s="38" t="s">
        <v>71</v>
      </c>
      <c r="C4" s="41">
        <f>'прил 2'!F35</f>
        <v>895.2</v>
      </c>
    </row>
    <row r="5" spans="1:3" ht="47.25" customHeight="1">
      <c r="A5" s="37" t="s">
        <v>173</v>
      </c>
      <c r="B5" s="38" t="s">
        <v>171</v>
      </c>
      <c r="C5" s="42">
        <v>0</v>
      </c>
    </row>
    <row r="6" spans="1:3" ht="47.25" customHeight="1">
      <c r="A6" s="43" t="s">
        <v>174</v>
      </c>
      <c r="B6" s="38" t="s">
        <v>171</v>
      </c>
      <c r="C6" s="40">
        <v>0.75</v>
      </c>
    </row>
    <row r="7" spans="1:3" ht="47.25" customHeight="1">
      <c r="A7" s="43" t="s">
        <v>175</v>
      </c>
      <c r="B7" s="38" t="s">
        <v>171</v>
      </c>
      <c r="C7" s="44">
        <v>3</v>
      </c>
    </row>
    <row r="8" spans="1:3" ht="47.25" customHeight="1">
      <c r="A8" s="43" t="s">
        <v>176</v>
      </c>
      <c r="B8" s="45" t="s">
        <v>177</v>
      </c>
      <c r="C8" s="85">
        <v>2.9787</v>
      </c>
    </row>
    <row r="9" spans="1:3" ht="47.25" customHeight="1">
      <c r="A9" s="46" t="s">
        <v>178</v>
      </c>
      <c r="B9" s="47"/>
      <c r="C9" s="47"/>
    </row>
    <row r="10" spans="1:3" ht="47.25" customHeight="1">
      <c r="A10" s="48" t="s">
        <v>179</v>
      </c>
      <c r="B10" s="49"/>
      <c r="C10" s="49">
        <v>0</v>
      </c>
    </row>
    <row r="11" spans="1:3" ht="47.25" customHeight="1">
      <c r="A11" s="48" t="s">
        <v>180</v>
      </c>
      <c r="B11" s="49"/>
      <c r="C11" s="49">
        <v>0</v>
      </c>
    </row>
    <row r="12" spans="1:8" ht="47.25" customHeight="1">
      <c r="A12" s="48" t="s">
        <v>181</v>
      </c>
      <c r="B12" s="49"/>
      <c r="C12" s="49">
        <v>0.8975</v>
      </c>
      <c r="H12" s="54"/>
    </row>
  </sheetData>
  <sheetProtection/>
  <protectedRanges>
    <protectedRange sqref="C8" name="Диапазон1_4"/>
  </protectedRange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Дороненкова Екатерина Петровна</dc:creator>
  <cp:keywords/>
  <dc:description/>
  <cp:lastModifiedBy>Крутцева Анна Валериевна</cp:lastModifiedBy>
  <cp:lastPrinted>2014-12-25T10:38:39Z</cp:lastPrinted>
  <dcterms:created xsi:type="dcterms:W3CDTF">2014-09-01T12:19:26Z</dcterms:created>
  <dcterms:modified xsi:type="dcterms:W3CDTF">2017-04-20T07:41:03Z</dcterms:modified>
  <cp:category/>
  <cp:version/>
  <cp:contentType/>
  <cp:contentStatus/>
</cp:coreProperties>
</file>